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tabRatio="654" activeTab="0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  <sheet name="Kontrola výhled" sheetId="7" r:id="rId7"/>
    <sheet name="Rozpis počátečního stavu" sheetId="8" r:id="rId8"/>
  </sheets>
  <definedNames>
    <definedName name="_xlfn.SINGLE" hidden="1">#NAME?</definedName>
    <definedName name="_xlnm.Print_Area" localSheetId="0">'P1 - Přehled'!$A$1:$I$96</definedName>
    <definedName name="_xlnm.Print_Area" localSheetId="1">'P2 - Bilance'!$A$1:$H$71</definedName>
    <definedName name="_xlnm.Print_Area" localSheetId="2">'P3 - Ukazatele'!$A$1:$E$53</definedName>
    <definedName name="_xlnm.Print_Area" localSheetId="7">'Rozpis počátečního stavu'!$A$1:$E$41</definedName>
  </definedNames>
  <calcPr fullCalcOnLoad="1"/>
</workbook>
</file>

<file path=xl/comments1.xml><?xml version="1.0" encoding="utf-8"?>
<comments xmlns="http://schemas.openxmlformats.org/spreadsheetml/2006/main">
  <authors>
    <author>Machov? Pavla</author>
    <author>Plivova Jana</author>
  </authors>
  <commentList>
    <comment ref="F8" authorId="0">
      <text>
        <r>
          <rPr>
            <sz val="9"/>
            <rFont val="Tahoma"/>
            <family val="2"/>
          </rPr>
          <t xml:space="preserve">
Data uvedená ve Výkazu zisku a ztráty za rok 2017 za hlavní činnost včetně výsledku hospodaření
</t>
        </r>
      </text>
    </comment>
    <comment ref="G8" authorId="0">
      <text>
        <r>
          <rPr>
            <sz val="9"/>
            <rFont val="Tahoma"/>
            <family val="2"/>
          </rPr>
          <t xml:space="preserve">
Data uvedená ve Výkazu zisku a ztráty za rok 2018 za hlavní činnost včetně výsledku hospodaření
</t>
        </r>
      </text>
    </comment>
    <comment ref="H8" authorId="0">
      <text>
        <r>
          <rPr>
            <sz val="9"/>
            <rFont val="Tahoma"/>
            <family val="2"/>
          </rPr>
          <t xml:space="preserve">
Plán nákladů na rok 2019 v hlavní činnosti, kde jsou zohledněny všechny schválené projekty a akce roku 2019. Rozpočet na rok 2019 musí být vyrovnaný s výsledkem hospodaření 0 Kč</t>
        </r>
      </text>
    </comment>
    <comment ref="A6" authorId="0">
      <text>
        <r>
          <rPr>
            <sz val="9"/>
            <rFont val="Tahoma"/>
            <family val="2"/>
          </rPr>
          <t xml:space="preserve">
Při vyplnění těchto šedivých částí se vyplní název organizace a její číslo na všech listech sešitu.</t>
        </r>
      </text>
    </comment>
    <comment ref="H26" authorId="0">
      <text>
        <r>
          <rPr>
            <sz val="9"/>
            <rFont val="Tahoma"/>
            <family val="2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>
      <text>
        <r>
          <rPr>
            <sz val="9"/>
            <rFont val="Tahoma"/>
            <family val="2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>
      <text>
        <r>
          <rPr>
            <sz val="9"/>
            <rFont val="Tahoma"/>
            <family val="2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>
      <text>
        <r>
          <rPr>
            <sz val="9"/>
            <rFont val="Tahoma"/>
            <family val="2"/>
          </rPr>
          <t xml:space="preserve">
Hodnota odpisů v hlavní činnosti ze svěřeného i vlastního majetku včetně transferových odpisů. 
Hodnota = P2 ř. 13</t>
        </r>
      </text>
    </comment>
    <comment ref="H55" authorId="0">
      <text>
        <r>
          <rPr>
            <sz val="9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>
      <text>
        <r>
          <rPr>
            <sz val="9"/>
            <rFont val="Tahoma"/>
            <family val="2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H78" authorId="0">
      <text>
        <r>
          <rPr>
            <sz val="9"/>
            <rFont val="Tahoma"/>
            <family val="2"/>
          </rPr>
          <t xml:space="preserve">
Zde se uvede částka shodná s P2 řádek 4, 5, 6
Hodnota součtu řádků P2 ř. 34+ ř. 48 + ř. 50-54 + ř. 62-63</t>
        </r>
      </text>
    </comment>
    <comment ref="H87" authorId="0">
      <text>
        <r>
          <rPr>
            <sz val="9"/>
            <rFont val="Tahoma"/>
            <family val="2"/>
          </rPr>
          <t xml:space="preserve">
Hodnota = P2 ř. 2+ ř. 3
</t>
        </r>
      </text>
    </comment>
    <comment ref="H48" authorId="0">
      <text>
        <r>
          <rPr>
            <sz val="9"/>
            <rFont val="Tahoma"/>
            <family val="2"/>
          </rPr>
          <t>Hodnota = 0
Náklady z prodaných pozemků může mít organizace pouze se souhlasem zřizovatele. 
Nemovitosti prodává zřizovatel.</t>
        </r>
      </text>
    </comment>
    <comment ref="H75" authorId="0">
      <text>
        <r>
          <rPr>
            <sz val="9"/>
            <rFont val="Tahoma"/>
            <family val="2"/>
          </rPr>
          <t xml:space="preserve">
Zde uvedená hodnota musí být zároveň uvedena v P2 ř. 24 či 26</t>
        </r>
      </text>
    </comment>
    <comment ref="H76" authorId="0">
      <text>
        <r>
          <rPr>
            <sz val="9"/>
            <rFont val="Tahoma"/>
            <family val="2"/>
          </rPr>
          <t xml:space="preserve">
Zde uvedená hodnota musí být zároveň uvedena v P2 ř. 24 či 26
</t>
        </r>
      </text>
    </comment>
    <comment ref="H82" authorId="0">
      <text>
        <r>
          <rPr>
            <sz val="9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88" authorId="0">
      <text>
        <r>
          <rPr>
            <sz val="9"/>
            <rFont val="Tahoma"/>
            <family val="2"/>
          </rPr>
          <t xml:space="preserve">
Organizace rozpočtuje hlavní činnost s vyrovnanými náklady a výnosy tj. VH= 0
Hodnota souhlasí s P 2, ř. 17</t>
        </r>
      </text>
    </comment>
    <comment ref="H10" authorId="0">
      <text>
        <r>
          <rPr>
            <sz val="9"/>
            <rFont val="Tahoma"/>
            <family val="2"/>
          </rPr>
          <t xml:space="preserve">
Hodnota náklady celkem = P2 ř. 15
</t>
        </r>
      </text>
    </comment>
    <comment ref="H63" authorId="1">
      <text>
        <r>
          <rPr>
            <sz val="9"/>
            <rFont val="Tahoma"/>
            <family val="2"/>
          </rPr>
          <t xml:space="preserve">
Hodnota výnosů celkem = P 2, řádek 8</t>
        </r>
      </text>
    </comment>
  </commentList>
</comments>
</file>

<file path=xl/comments2.xml><?xml version="1.0" encoding="utf-8"?>
<comments xmlns="http://schemas.openxmlformats.org/spreadsheetml/2006/main">
  <authors>
    <author>Machov? Pavla</author>
    <author>Plivova Jana</author>
    <author>Pavla</author>
  </authors>
  <commentList>
    <comment ref="C24" authorId="0">
      <text>
        <r>
          <rPr>
            <sz val="9"/>
            <rFont val="Tahoma"/>
            <family val="2"/>
          </rPr>
          <t xml:space="preserve">Nejedná se o nařízený odvod z odpisů z fondu investic.
Zde se uvádí hodnota nařízená zřizovatelem jako odvod finančních prostředků, pokud její plánované výnosy překračují její plánované náklady - §28 odst. 9 a) zákon č. 250/2000 Sb. 
Hodnota = P3 ř. 21 a P1 ř. 50
</t>
        </r>
      </text>
    </comment>
    <comment ref="C23" authorId="0">
      <text>
        <r>
          <rPr>
            <sz val="9"/>
            <rFont val="Tahoma"/>
            <family val="2"/>
          </rPr>
          <t xml:space="preserve">
Hodnota odpisů v hlavní činnosti ze svěřeného i vlastního majetku včetně transferových odpisů. 
Hodnota = P1 ř. 36</t>
        </r>
      </text>
    </comment>
    <comment ref="C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výnosy cekem = P1 ř.54</t>
        </r>
      </text>
    </comment>
    <comment ref="C26" authorId="0">
      <text>
        <r>
          <rPr>
            <sz val="9"/>
            <rFont val="Tahoma"/>
            <family val="2"/>
          </rPr>
          <t xml:space="preserve">
Hodnota náklady celkem = P1 ř. 1
</t>
        </r>
      </text>
    </comment>
    <comment ref="C33" authorId="0">
      <text>
        <r>
          <rPr>
            <sz val="9"/>
            <rFont val="Tahoma"/>
            <family val="2"/>
          </rPr>
          <t xml:space="preserve">Hodnota se rovná částce nespotřebované investiční dotace minulých let
Viz samostatný list "Rozpis počátečního stavu" nakonci tohoto sešitu.
</t>
        </r>
      </text>
    </comment>
    <comment ref="C42" authorId="0">
      <text>
        <r>
          <rPr>
            <sz val="9"/>
            <rFont val="Tahoma"/>
            <family val="2"/>
          </rPr>
          <t>Hodnota se rovná P2 ř. 49
Na počátku musí být nulová</t>
        </r>
      </text>
    </comment>
    <comment ref="C36" authorId="0">
      <text>
        <r>
          <rPr>
            <sz val="9"/>
            <rFont val="Tahoma"/>
            <family val="2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C37" authorId="0">
      <text>
        <r>
          <rPr>
            <sz val="9"/>
            <rFont val="Tahoma"/>
            <family val="2"/>
          </rPr>
          <t xml:space="preserve">
Hodnota obsahuje veškeré investiční dotace z kapitoly 912 i 920 z rozpočtu zřizovatele poskytnuté v daném roce.
Hodnota = P1 ř. 87
</t>
        </r>
      </text>
    </comment>
    <comment ref="C38" authorId="0">
      <text>
        <r>
          <rPr>
            <sz val="9"/>
            <rFont val="Tahoma"/>
            <family val="2"/>
          </rPr>
          <t xml:space="preserve">
Hodnota obdržených investičních dotací z ústředních rozpočtů tj. ministerstev, Úřadů práce …
Hodnota = P1 ř. 89
</t>
        </r>
      </text>
    </comment>
    <comment ref="C39" authorId="0">
      <text>
        <r>
          <rPr>
            <sz val="9"/>
            <rFont val="Tahoma"/>
            <family val="2"/>
          </rPr>
          <t xml:space="preserve">
Hodnota = P1 ř. 66 a 67
</t>
        </r>
      </text>
    </comment>
    <comment ref="C40" authorId="0">
      <text>
        <r>
          <rPr>
            <sz val="9"/>
            <rFont val="Tahoma"/>
            <family val="2"/>
          </rPr>
          <t xml:space="preserve">Dary a příspěvky na investice od jiných než vybraných účetních jednotek tj. od podnikatelské sféry </t>
        </r>
        <r>
          <rPr>
            <b/>
            <sz val="9"/>
            <rFont val="Tahoma"/>
            <family val="2"/>
          </rPr>
          <t>na pořízení invetičního majetku.</t>
        </r>
      </text>
    </comment>
    <comment ref="C41" authorId="0">
      <text>
        <r>
          <rPr>
            <sz val="9"/>
            <rFont val="Tahoma"/>
            <family val="2"/>
          </rPr>
          <t>Hodnota = P1 ř. 66 a 67</t>
        </r>
      </text>
    </comment>
    <comment ref="C11" authorId="0">
      <text>
        <r>
          <rPr>
            <sz val="9"/>
            <rFont val="Tahoma"/>
            <family val="2"/>
          </rPr>
          <t xml:space="preserve">
Hodnota všech neinvestičních příspěvků od zřizovatele z kapitoly 912 a 913, které jsou plánované ke spotřebě do nákladů daného kal.roku. 
Max. hodnota = P3 ř. 1+ ř. 2 + ř. 12
Hodnota nesmí být vyšší než je P1 ř. 78</t>
        </r>
      </text>
    </comment>
    <comment ref="C12" authorId="0">
      <text>
        <r>
          <rPr>
            <sz val="9"/>
            <rFont val="Tahoma"/>
            <family val="2"/>
          </rPr>
          <t xml:space="preserve">
Hodnota neinvestičních dotací ze státního rozpočtu a EU fondů, které v daném roce budou spotřebovány tj. budou mít výnosy na 672.
Hodnota = minimálně P6 ř. 7
Hodnota nesmí být vyšší než je P1 ř. 78</t>
        </r>
      </text>
    </comment>
    <comment ref="C13" authorId="0">
      <text>
        <r>
          <rPr>
            <sz val="9"/>
            <rFont val="Tahoma"/>
            <family val="2"/>
          </rPr>
          <t xml:space="preserve">
Hodnota = P2 ř. 48 + ř. 50 + ř. 51 + ř. 52 + ř. 53 + ř. 54 + ř. 55
zde se uvádí veškeré čerpání RF, které se účtuje do výnosů na účet 648
Hodnota nesmí být vyšší než je P1 ř. 69
</t>
        </r>
      </text>
    </comment>
    <comment ref="C14" authorId="0">
      <text>
        <r>
          <rPr>
            <sz val="9"/>
            <rFont val="Tahoma"/>
            <family val="2"/>
          </rPr>
          <t>Hodnota = P2 ř. 63 + 64
Hodnota nesmí být vyšší než je P1 ř. 69</t>
        </r>
      </text>
    </comment>
    <comment ref="C15" authorId="0">
      <text>
        <r>
          <rPr>
            <sz val="9"/>
            <rFont val="Tahoma"/>
            <family val="2"/>
          </rPr>
          <t xml:space="preserve">
Zde se uvádí hodnota čerpání Fondu investic, které je použito na financování oprav a údržby.
Hodnota  = P2 ř. 33 a zároveň P4 část I. Sloupec fond investic PO celkem
Čerpání fondu investic, které se účtuje do výnosů na účet 648.
Hodnota nesmí být vyšší než je P1 ř. 69</t>
        </r>
      </text>
    </comment>
    <comment ref="C16" authorId="0">
      <text>
        <r>
          <rPr>
            <sz val="9"/>
            <rFont val="Tahoma"/>
            <family val="2"/>
          </rPr>
          <t xml:space="preserve">
Hodnota P1 ř. 61 + 71
kromě řádku 69 čerpání fondů</t>
        </r>
      </text>
    </comment>
    <comment ref="C10" authorId="0">
      <text>
        <r>
          <rPr>
            <sz val="9"/>
            <rFont val="Tahoma"/>
            <family val="2"/>
          </rPr>
          <t xml:space="preserve">
Hodnota = P1 ř. 55
</t>
        </r>
      </text>
    </comment>
    <comment ref="C50" authorId="0">
      <text>
        <r>
          <rPr>
            <sz val="9"/>
            <rFont val="Tahoma"/>
            <family val="2"/>
          </rPr>
          <t xml:space="preserve">
Hodnota je rovna P4 část I. Opravy a údržba ve sloupci Fond investic celkem
</t>
        </r>
      </text>
    </comment>
    <comment ref="C47" authorId="0">
      <text>
        <r>
          <rPr>
            <sz val="9"/>
            <rFont val="Tahoma"/>
            <family val="2"/>
          </rPr>
          <t xml:space="preserve">
Hodnota je rovna P4 část II. Použití fondu investic oddíl 1 ve sloupci Fond investic celkem</t>
        </r>
      </text>
    </comment>
    <comment ref="C46" authorId="0">
      <text>
        <r>
          <rPr>
            <sz val="9"/>
            <rFont val="Tahoma"/>
            <family val="2"/>
          </rPr>
          <t xml:space="preserve">
Hodnota je rovna P4 část II. Použití fondu investic oddíl 2 ve sloupci Fond investic celkem</t>
        </r>
      </text>
    </comment>
    <comment ref="C48" authorId="0">
      <text>
        <r>
          <rPr>
            <sz val="9"/>
            <rFont val="Tahoma"/>
            <family val="2"/>
          </rPr>
          <t xml:space="preserve">
Hodnota =  P3 ř. 23
</t>
        </r>
      </text>
    </comment>
    <comment ref="C49" authorId="0">
      <text>
        <r>
          <rPr>
            <sz val="9"/>
            <rFont val="Tahoma"/>
            <family val="2"/>
          </rPr>
          <t xml:space="preserve">
Hodnota =  P3 ř. 22</t>
        </r>
      </text>
    </comment>
    <comment ref="C22" authorId="0">
      <text>
        <r>
          <rPr>
            <sz val="9"/>
            <rFont val="Tahoma"/>
            <family val="2"/>
          </rPr>
          <t xml:space="preserve">Hodnota = plánované celkové náklady nehrazené z dotací a příspěvků rozdělené do P1 ř. 2 -53
</t>
        </r>
      </text>
    </comment>
    <comment ref="C21" authorId="0">
      <text>
        <r>
          <rPr>
            <sz val="9"/>
            <rFont val="Tahoma"/>
            <family val="2"/>
          </rPr>
          <t>Hodnota = plánované celkové náklady všech projektů a akcí, které se dotují z transferů (náklady = 672) rozdělené do P1 ř. 2 -53, které budou spotřebovány v daném kal.roce.
Hodnota se promítá do P1 ř. 78</t>
        </r>
      </text>
    </comment>
    <comment ref="C20" authorId="0">
      <text>
        <r>
          <rPr>
            <sz val="9"/>
            <rFont val="Tahoma"/>
            <family val="2"/>
          </rPr>
          <t xml:space="preserve">
Hodnota = mzdy z MŠMT získané z kapitoly 916 a korespondující s rozpočtem v P6 ř. 7 rozdělené do P1 ř. 2 -53
Hodnota se promítá do P1 ř. 78 a P2 ř. 3</t>
        </r>
      </text>
    </comment>
    <comment ref="H12" authorId="0">
      <text>
        <r>
          <rPr>
            <sz val="9"/>
            <rFont val="Tahoma"/>
            <family val="2"/>
          </rPr>
          <t xml:space="preserve">Hodnota uspořené daně z daňového přiznání za rok 2019, která musí být v roce 2020 čerpána.  
Uvedená hodnota nesmí přesáhnout počáteční stav.
</t>
        </r>
      </text>
    </comment>
    <comment ref="H13" authorId="0">
      <text>
        <r>
          <rPr>
            <sz val="9"/>
            <rFont val="Tahoma"/>
            <family val="2"/>
          </rPr>
          <t xml:space="preserve">Hodnota převedených nespotřebovaných  prostředků EU a mez. smluv, které jsou účelově určené k čerpání na tyto projekty.  
Uvedená hodnota nesmí přesáhnout počáteční stav.
</t>
        </r>
      </text>
    </comment>
    <comment ref="H14" authorId="0">
      <text>
        <r>
          <rPr>
            <sz val="9"/>
            <rFont val="Tahoma"/>
            <family val="2"/>
          </rPr>
          <t xml:space="preserve">Hodnota účelových darů z minulých let, které mají stanovený účel čerpání v následujících letech.  
Uvedená hodnota nesmí přesáhnout celkový 
počáteční stav.
</t>
        </r>
      </text>
    </comment>
    <comment ref="H15" authorId="0">
      <text>
        <r>
          <rPr>
            <sz val="9"/>
            <rFont val="Tahoma"/>
            <family val="2"/>
          </rPr>
          <t>Zde se uvádí hodnota z finančních dokumentů milulých let, kdy organizace požádala o dočasné použití finančních prostředků na dokrytí financování projektů a dosud tyto prostředky nebyly na účet fondu vráceny.</t>
        </r>
      </text>
    </comment>
    <comment ref="H17" authorId="0">
      <text>
        <r>
          <rPr>
            <sz val="9"/>
            <rFont val="Tahoma"/>
            <family val="2"/>
          </rPr>
          <t xml:space="preserve">Hodnota schválených účelových darů přijatých v daném roce.
</t>
        </r>
      </text>
    </comment>
    <comment ref="H18" authorId="0">
      <text>
        <r>
          <rPr>
            <sz val="9"/>
            <rFont val="Tahoma"/>
            <family val="2"/>
          </rPr>
          <t xml:space="preserve">Hodnota neúčelových darů přijatých v daném roce. Není nutno schvalovat zřizovatelem, ale při aktualizaci finančních dokumentů je nutno doplnit, aby si organizace mohla požádat zřizovatele o čerpání těchto neúčelových prostředků.
</t>
        </r>
      </text>
    </comment>
    <comment ref="H19" authorId="0">
      <text>
        <r>
          <rPr>
            <sz val="9"/>
            <rFont val="Tahoma"/>
            <family val="2"/>
          </rPr>
          <t>Hodnota je určena při schválení účetní závěrky a organizace bude předjímat o schválení výsledku hospodaření do fondu.</t>
        </r>
      </text>
    </comment>
    <comment ref="H45" authorId="0">
      <text>
        <r>
          <rPr>
            <sz val="9"/>
            <rFont val="Tahoma"/>
            <family val="2"/>
          </rPr>
          <t xml:space="preserve">
Hodnota je určena při schválení účetní závěrky a organizace bude předjímat o přesunutí výsledku hospodaření do fondu.</t>
        </r>
      </text>
    </comment>
    <comment ref="H23" authorId="0">
      <text>
        <r>
          <rPr>
            <sz val="9"/>
            <rFont val="Tahoma"/>
            <family val="2"/>
          </rPr>
          <t xml:space="preserve">
Hodnota je určena při schválení účetní závěrky a organizace bude předjímat o schválení výsledku hospodaření do fondu na krytí zhoršeného výsledku hospodaření.</t>
        </r>
      </text>
    </comment>
    <comment ref="H25" authorId="0">
      <text>
        <r>
          <rPr>
            <sz val="9"/>
            <rFont val="Tahoma"/>
            <family val="2"/>
          </rPr>
          <t xml:space="preserve">
Hodnota = P2 ř. 26
Při prvotním sestavení lze posílit investiční fond pouze vyjímečně.</t>
        </r>
      </text>
    </comment>
    <comment ref="H27" authorId="0">
      <text>
        <r>
          <rPr>
            <sz val="9"/>
            <rFont val="Tahoma"/>
            <family val="2"/>
          </rPr>
          <t xml:space="preserve">
Hodnota = čerpání darů z min.let P2 ř. 40 + čerpání darů aktuálního roku přijatých na P2 ř. 42</t>
        </r>
      </text>
    </comment>
    <comment ref="H26" authorId="0">
      <text>
        <r>
          <rPr>
            <sz val="9"/>
            <rFont val="Tahoma"/>
            <family val="2"/>
          </rPr>
          <t xml:space="preserve">
Hodnota čerpání fondu na neúčelové dary či další činnosti organizace.
Při prvotním sestavení finančních dokumentů bude uváděna 0. 
</t>
        </r>
      </text>
    </comment>
    <comment ref="H31" authorId="0">
      <text>
        <r>
          <rPr>
            <sz val="9"/>
            <rFont val="Tahoma"/>
            <family val="2"/>
          </rPr>
          <t xml:space="preserve">
Hodnota = P2 ř. 39
</t>
        </r>
      </text>
    </comment>
    <comment ref="H29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Hodnota = P2 ř. 38</t>
        </r>
      </text>
    </comment>
    <comment ref="H36" authorId="0">
      <text>
        <r>
          <rPr>
            <sz val="9"/>
            <rFont val="Tahoma"/>
            <family val="2"/>
          </rPr>
          <t>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H49" authorId="1">
      <text>
        <r>
          <rPr>
            <sz val="9"/>
            <rFont val="Tahoma"/>
            <family val="2"/>
          </rPr>
          <t xml:space="preserve">
Při prvotním sestavení finančních dokumentů se uvádí 0.</t>
        </r>
      </text>
    </comment>
    <comment ref="C28" authorId="0">
      <text>
        <r>
          <rPr>
            <sz val="9"/>
            <rFont val="Tahoma"/>
            <family val="2"/>
          </rPr>
          <t xml:space="preserve">
Vychází z vyrovnaného rozpočtu a proto se uvede hodnota 0
</t>
        </r>
      </text>
    </comment>
    <comment ref="H28" authorId="0">
      <text>
        <r>
          <rPr>
            <sz val="9"/>
            <rFont val="Tahoma"/>
            <family val="2"/>
          </rPr>
          <t xml:space="preserve">
Hodnota čerpání fondu odměn P2 ř. 63+64, který bude násoben 34% pojištění, dále 2% tvorby FKSP a případně i výpočtem zákonného pojištění zaměstnavatele
</t>
        </r>
      </text>
    </comment>
    <comment ref="C19" authorId="0">
      <text>
        <r>
          <rPr>
            <sz val="9"/>
            <rFont val="Tahoma"/>
            <family val="2"/>
          </rPr>
          <t>Uvádí se celkové provozní náklady hrazené z příspěvku od zřizovatele (912 + 913) rozdělené do nákladů P1 ř. 2 -53, pokudbudou spotřebovány v daném kal.roce
Hodnota se promítá do P1 ř. 78 a rovná se max. součtu P3 ř. 1 +ř. 2 +ř. 12 
Hodnota se musí rovnat P2 ř. 2</t>
        </r>
      </text>
    </comment>
    <comment ref="H38" authorId="2">
      <text>
        <r>
          <rPr>
            <sz val="9"/>
            <rFont val="Tahoma"/>
            <family val="2"/>
          </rPr>
          <t>Hodnota = konečný stav fondu ř. 57 mínus ř. 41 půjčka fin. prostředků z  min. let mínus ř. 58 půjčka prostředků schválených v aktuálním roce</t>
        </r>
      </text>
    </comment>
    <comment ref="H10" authorId="2">
      <text>
        <r>
          <rPr>
            <sz val="9"/>
            <rFont val="Tahoma"/>
            <family val="2"/>
          </rPr>
          <t>Hodnota je z účetnictví = stav účtu k 31.12. minulého roku</t>
        </r>
      </text>
    </comment>
    <comment ref="C32" authorId="2">
      <text>
        <r>
          <rPr>
            <sz val="9"/>
            <rFont val="Tahoma"/>
            <family val="2"/>
          </rPr>
          <t>Hodnota je z účetnictví = stav účtu k 31.12. minulého roku</t>
        </r>
      </text>
    </comment>
    <comment ref="H43" authorId="2">
      <text>
        <r>
          <rPr>
            <sz val="9"/>
            <rFont val="Tahoma"/>
            <family val="2"/>
          </rPr>
          <t>Hodnota je z účetnictví = stav účtu k 31.12. minulého roku</t>
        </r>
      </text>
    </comment>
  </commentList>
</comments>
</file>

<file path=xl/comments3.xml><?xml version="1.0" encoding="utf-8"?>
<comments xmlns="http://schemas.openxmlformats.org/spreadsheetml/2006/main">
  <authors>
    <author>Machov? Pavla</author>
  </authors>
  <commentList>
    <comment ref="B23" authorId="0">
      <text>
        <r>
          <rPr>
            <sz val="9"/>
            <rFont val="Tahoma"/>
            <family val="2"/>
          </rPr>
          <t xml:space="preserve">Zde se uvádí mimořádný účelový investiční příspěvek z kapitoly 912 a místo xxx se uvede účel příspěvku
</t>
        </r>
      </text>
    </comment>
    <comment ref="B25" authorId="0">
      <text>
        <r>
          <rPr>
            <sz val="9"/>
            <rFont val="Tahoma"/>
            <family val="2"/>
          </rPr>
          <t xml:space="preserve">Zde se uvádí mimořádný účelový neinvestiční příspěvek z kapitoly 912 a místo xxx se uvede účel příspěvku.
Pokud bude více mimořádných příspěvků, tak je nutno vložit do tabulky další řádek a označit ho písmenem např. 12a, 12b,...
</t>
        </r>
      </text>
    </comment>
    <comment ref="D27" authorId="0">
      <text>
        <r>
          <rPr>
            <sz val="9"/>
            <rFont val="Tahoma"/>
            <family val="2"/>
          </rPr>
          <t xml:space="preserve">Hodnota této buňky bude 0 Kč.
</t>
        </r>
      </text>
    </comment>
    <comment ref="D10" authorId="0">
      <text>
        <r>
          <rPr>
            <sz val="9"/>
            <rFont val="Tahoma"/>
            <family val="2"/>
          </rPr>
          <t xml:space="preserve">
Hodnota je rovna odpisům majetku v hlavní činnosti pouze na svěřený majetek a bez transferových odpisů dle schváleného odpisového plánu.
Hodnota musí být nižší nebo rovna P1 ř. 36
</t>
        </r>
      </text>
    </comment>
    <comment ref="D42" authorId="0">
      <text>
        <r>
          <rPr>
            <sz val="9"/>
            <rFont val="Tahoma"/>
            <family val="2"/>
          </rPr>
          <t xml:space="preserve">
Hodnota = P1 ř. 66 a 67
</t>
        </r>
      </text>
    </comment>
    <comment ref="D41" authorId="0">
      <text>
        <r>
          <rPr>
            <sz val="9"/>
            <rFont val="Tahoma"/>
            <family val="2"/>
          </rPr>
          <t xml:space="preserve">
Hodnota = P2 ř. 31
</t>
        </r>
      </text>
    </comment>
    <comment ref="D40" authorId="0">
      <text>
        <r>
          <rPr>
            <sz val="9"/>
            <rFont val="Tahoma"/>
            <family val="2"/>
          </rPr>
          <t xml:space="preserve">
Hodnota = P2 ř. 32
</t>
        </r>
      </text>
    </comment>
    <comment ref="D39" authorId="0">
      <text>
        <r>
          <rPr>
            <sz val="9"/>
            <rFont val="Tahoma"/>
            <family val="2"/>
          </rPr>
          <t xml:space="preserve">
Zde se uvádí hodnota nařízená zřizovatelem jako odvod finančních prostředků, pokud její plánované výnosy překračují její plánované náklady - §28 odst. 9 a) zákon č. 250/2000 Sb. 
Hodnota = P2 ř. 14</t>
        </r>
      </text>
    </comment>
    <comment ref="D19" authorId="0">
      <text>
        <r>
          <rPr>
            <sz val="9"/>
            <rFont val="Tahoma"/>
            <family val="2"/>
          </rPr>
          <t>Hodnota = P2 ř. 33</t>
        </r>
      </text>
    </comment>
    <comment ref="D11" authorId="0">
      <text>
        <r>
          <rPr>
            <sz val="9"/>
            <rFont val="Tahoma"/>
            <family val="2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D15" authorId="0">
      <text>
        <r>
          <rPr>
            <sz val="9"/>
            <rFont val="Tahoma"/>
            <family val="2"/>
          </rPr>
          <t>Uvede se počet zaměstnanců bez rozdílu počtů úvazků podle stavu k 1.1. daného roku a následně vždy k 1. dni přecházejícího čtvrtletí.</t>
        </r>
      </text>
    </comment>
    <comment ref="D18" authorId="0">
      <text>
        <r>
          <rPr>
            <sz val="9"/>
            <rFont val="Tahoma"/>
            <family val="2"/>
          </rPr>
          <t>Celková hodnota čerpání rezervního fondu, bez ohledu na druh čerpání - P2 ř. 56</t>
        </r>
      </text>
    </comment>
    <comment ref="D20" authorId="0">
      <text>
        <r>
          <rPr>
            <sz val="9"/>
            <rFont val="Tahoma"/>
            <family val="2"/>
          </rPr>
          <t>Hodnota = P2 ř. 65</t>
        </r>
      </text>
    </comment>
    <comment ref="D21" authorId="0">
      <text>
        <r>
          <rPr>
            <sz val="9"/>
            <rFont val="Tahoma"/>
            <family val="2"/>
          </rPr>
          <t>Hodnota = P2 ř. 29+30</t>
        </r>
      </text>
    </comment>
    <comment ref="D16" authorId="0">
      <text>
        <r>
          <rPr>
            <sz val="9"/>
            <rFont val="Tahoma"/>
            <family val="2"/>
          </rPr>
          <t>Hodnota = 0 pokud zřizovatel ze svých prostředků neurčí limit  čerpání na platy
NAKAP - povoleno čerpání 8 000 Kč/rok na mzdové náklady celkem (mzda, pojištění, FKSP) pro THP pracující na projektu, který není finančně zapojen do rozpočtu tohoto projektu.</t>
        </r>
      </text>
    </comment>
    <comment ref="D14" authorId="0">
      <text>
        <r>
          <rPr>
            <sz val="9"/>
            <rFont val="Tahoma"/>
            <family val="2"/>
          </rPr>
          <t>Uvede se hodnota 10 000 Kč, pokud není důvod na zvýšení</t>
        </r>
      </text>
    </comment>
  </commentList>
</comments>
</file>

<file path=xl/comments4.xml><?xml version="1.0" encoding="utf-8"?>
<comments xmlns="http://schemas.openxmlformats.org/spreadsheetml/2006/main">
  <authors>
    <author>Machov? Pavla</author>
    <author>Pavla</author>
  </authors>
  <commentList>
    <comment ref="B8" authorId="0">
      <text>
        <r>
          <rPr>
            <sz val="9"/>
            <rFont val="Tahoma"/>
            <family val="2"/>
          </rPr>
          <t xml:space="preserve">
Hodnota uvádí náklady celkem za celou akci s ohledem na veřejné zakázky</t>
        </r>
      </text>
    </comment>
    <comment ref="C8" authorId="0">
      <text>
        <r>
          <rPr>
            <sz val="9"/>
            <rFont val="Tahoma"/>
            <family val="2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>
      <text>
        <r>
          <rPr>
            <sz val="9"/>
            <rFont val="Tahoma"/>
            <family val="2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15" authorId="0">
      <text>
        <r>
          <rPr>
            <sz val="9"/>
            <rFont val="Tahoma"/>
            <family val="2"/>
          </rPr>
          <t xml:space="preserve">
Hodnota uvádí cenu technického zhodnocení či cenu investice celkem za celou akci s ohledem na veřejné zakázky</t>
        </r>
      </text>
    </comment>
    <comment ref="C15" authorId="0">
      <text>
        <r>
          <rPr>
            <sz val="9"/>
            <rFont val="Tahoma"/>
            <family val="2"/>
          </rPr>
          <t xml:space="preserve">
Hodnota čerpání fondu investic na technické zhodnocení či pořízení investice.
</t>
        </r>
      </text>
    </comment>
    <comment ref="A16" authorId="1">
      <text>
        <r>
          <rPr>
            <sz val="9"/>
            <rFont val="Tahoma"/>
            <family val="2"/>
          </rPr>
          <t>Uveďte veškeré vlastní investiční akce nezávisle na zdroji financování včetně investic z dotací</t>
        </r>
      </text>
    </comment>
    <comment ref="A21" authorId="1">
      <text>
        <r>
          <rPr>
            <sz val="9"/>
            <rFont val="Tahoma"/>
            <family val="2"/>
          </rPr>
          <t>Uveďte veškeré vlastní investiční akce nezávisle na zdroji financování včetně investic z dotací</t>
        </r>
      </text>
    </comment>
  </commentList>
</comments>
</file>

<file path=xl/comments5.xml><?xml version="1.0" encoding="utf-8"?>
<comments xmlns="http://schemas.openxmlformats.org/spreadsheetml/2006/main">
  <authors>
    <author>Machov? Pavla</author>
  </authors>
  <commentList>
    <comment ref="G11" authorId="0">
      <text>
        <r>
          <rPr>
            <sz val="9"/>
            <rFont val="Tahoma"/>
            <family val="2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>
      <text>
        <r>
          <rPr>
            <sz val="9"/>
            <rFont val="Tahoma"/>
            <family val="2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Plivova Jana</author>
  </authors>
  <commentList>
    <comment ref="G8" authorId="0">
      <text>
        <r>
          <rPr>
            <b/>
            <sz val="9"/>
            <rFont val="Tahoma"/>
            <family val="2"/>
          </rPr>
          <t>Plivova Jana:</t>
        </r>
        <r>
          <rPr>
            <sz val="9"/>
            <rFont val="Tahoma"/>
            <family val="2"/>
          </rPr>
          <t xml:space="preserve">
Meziroční nárůst u jednotlivých položek i v souhrnné výši bude maximálně 4 %</t>
        </r>
      </text>
    </comment>
    <comment ref="H8" authorId="0">
      <text>
        <r>
          <rPr>
            <b/>
            <sz val="9"/>
            <rFont val="Tahoma"/>
            <family val="2"/>
          </rPr>
          <t>Plivova Jana:</t>
        </r>
        <r>
          <rPr>
            <sz val="9"/>
            <rFont val="Tahoma"/>
            <family val="2"/>
          </rPr>
          <t xml:space="preserve">
Meziroční nárůst u jednotlivých položek i v souhrnné výši bude maximálně 4 %.
</t>
        </r>
      </text>
    </comment>
  </commentList>
</comments>
</file>

<file path=xl/comments8.xml><?xml version="1.0" encoding="utf-8"?>
<comments xmlns="http://schemas.openxmlformats.org/spreadsheetml/2006/main">
  <authors>
    <author>Pavla</author>
  </authors>
  <commentList>
    <comment ref="B11" authorId="0">
      <text>
        <r>
          <rPr>
            <sz val="9"/>
            <rFont val="Tahoma"/>
            <family val="2"/>
          </rPr>
          <t>Zde uveďte každou samostatnou dotaci zvlášť s uvedením částky</t>
        </r>
        <r>
          <rPr>
            <b/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sz val="9"/>
            <rFont val="Tahoma"/>
            <family val="2"/>
          </rPr>
          <t xml:space="preserve">Zde uveďte každou samostatnou investiční 
dotaci zvlášť s uvedením částky
</t>
        </r>
      </text>
    </comment>
    <comment ref="B17" authorId="0">
      <text>
        <r>
          <rPr>
            <sz val="9"/>
            <rFont val="Tahoma"/>
            <family val="2"/>
          </rPr>
          <t>Zde uveďte každý samostatný účelový dar s uvedením zbývající nespotřebované částky</t>
        </r>
        <r>
          <rPr>
            <b/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sz val="9"/>
            <rFont val="Tahoma"/>
            <family val="2"/>
          </rPr>
          <t xml:space="preserve">Zde uveďte každé samostatné schválené čerpání finančních prostředků rezervního fondu na jednotlivou akci s uvedením částky
</t>
        </r>
      </text>
    </comment>
    <comment ref="B33" authorId="0">
      <text>
        <r>
          <rPr>
            <sz val="9"/>
            <rFont val="Tahoma"/>
            <family val="2"/>
          </rPr>
          <t>Zde uveďte každý samostatný účelový dar na investici s uvedením zbývající nespotřebované částky na daný účel</t>
        </r>
      </text>
    </comment>
  </commentList>
</comments>
</file>

<file path=xl/sharedStrings.xml><?xml version="1.0" encoding="utf-8"?>
<sst xmlns="http://schemas.openxmlformats.org/spreadsheetml/2006/main" count="687" uniqueCount="342">
  <si>
    <t>Liberecký kraj</t>
  </si>
  <si>
    <t>Příloha č. 1</t>
  </si>
  <si>
    <t>p.č.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</si>
  <si>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</si>
  <si>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</si>
  <si>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</si>
  <si>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</si>
  <si>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</si>
  <si>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</si>
  <si>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</si>
  <si>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</si>
  <si>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</si>
  <si>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</si>
  <si>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</si>
  <si>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</si>
  <si>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</si>
  <si>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</si>
  <si>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</si>
  <si>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</si>
  <si>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</si>
  <si>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</si>
  <si>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</si>
  <si>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</si>
  <si>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</si>
  <si>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</si>
  <si>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</si>
  <si>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</si>
  <si>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</si>
  <si>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</si>
  <si>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Příloha č. 2</t>
  </si>
  <si>
    <t>BĚŽNÝ ROZPOČET</t>
  </si>
  <si>
    <t>vlastní výnosy a tržby</t>
  </si>
  <si>
    <t>neinvestiční příspěvek z rozpočtu kraje</t>
  </si>
  <si>
    <t>použití rezervního fondu</t>
  </si>
  <si>
    <t>použití fondu odměn</t>
  </si>
  <si>
    <t>ostatní výnosy</t>
  </si>
  <si>
    <t>opravy a údržba neinvestiční povahy</t>
  </si>
  <si>
    <t>rekonstrukce a modernizace</t>
  </si>
  <si>
    <t>pořízení dlouhodobého majetku</t>
  </si>
  <si>
    <t>ostatní použití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</si>
  <si>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</si>
  <si>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</si>
  <si>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</si>
  <si>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</si>
  <si>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</si>
  <si>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</si>
  <si>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</si>
  <si>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</si>
  <si>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</si>
  <si>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</si>
  <si>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</si>
  <si>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</si>
  <si>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</si>
  <si>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</si>
  <si>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</si>
  <si>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</si>
  <si>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</si>
  <si>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</si>
  <si>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</si>
  <si>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</si>
  <si>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</si>
  <si>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1. Rekonstrukce a modernizace - celkem</t>
  </si>
  <si>
    <t>2. Pořízení dlouhodobého majetku - celkem</t>
  </si>
  <si>
    <t>vedoucí odboru KÚ LK: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</si>
  <si>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</si>
  <si>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</si>
  <si>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</si>
  <si>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</si>
  <si>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</si>
  <si>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</si>
  <si>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</si>
  <si>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</si>
  <si>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</si>
  <si>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</si>
  <si>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</si>
  <si>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</si>
  <si>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</si>
  <si>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</si>
  <si>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</si>
  <si>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</si>
  <si>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</si>
  <si>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</si>
  <si>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</si>
  <si>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</si>
  <si>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</si>
  <si>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</si>
  <si>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</si>
  <si>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</si>
  <si>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</si>
  <si>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</si>
  <si>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</si>
  <si>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</si>
  <si>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</si>
  <si>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</si>
  <si>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</si>
  <si>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</si>
  <si>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</si>
  <si>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</si>
  <si>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</si>
  <si>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</si>
  <si>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</si>
  <si>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family val="0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</si>
  <si>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</si>
  <si>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</si>
  <si>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</si>
  <si>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</si>
  <si>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</si>
  <si>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</si>
  <si>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</si>
  <si>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</si>
  <si>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</si>
  <si>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</si>
  <si>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</si>
  <si>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</si>
  <si>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</si>
  <si>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</si>
  <si>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</si>
  <si>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</si>
  <si>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</si>
  <si>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</si>
  <si>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</si>
  <si>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</si>
  <si>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</si>
  <si>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</si>
  <si>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</si>
  <si>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</si>
  <si>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</si>
  <si>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</si>
  <si>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</si>
  <si>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</si>
  <si>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Odvody 34% - sociální a zdravotní pojištění</t>
  </si>
  <si>
    <t>odvětví: školství</t>
  </si>
  <si>
    <t xml:space="preserve">ředitel organizace:   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</si>
  <si>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</si>
  <si>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</si>
  <si>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</si>
  <si>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plán investic sestavil:  </t>
  </si>
  <si>
    <t xml:space="preserve">I. Opravy a údržba majetku - neinvestiční povahy* </t>
  </si>
  <si>
    <t>číslo organizace</t>
  </si>
  <si>
    <t>sestavil:</t>
  </si>
  <si>
    <t>číslo org.</t>
  </si>
  <si>
    <t xml:space="preserve">ředitel organizace: 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</si>
  <si>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</si>
  <si>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</si>
  <si>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</si>
  <si>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</si>
  <si>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</si>
  <si>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</si>
  <si>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</si>
  <si>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</si>
  <si>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</si>
  <si>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</si>
  <si>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</si>
  <si>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</si>
  <si>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</si>
  <si>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</si>
  <si>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</si>
  <si>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</si>
  <si>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</si>
  <si>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</si>
  <si>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</si>
  <si>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</si>
  <si>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</si>
  <si>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</si>
  <si>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</si>
  <si>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</si>
  <si>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</si>
  <si>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</si>
  <si>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</si>
  <si>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</si>
  <si>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</si>
  <si>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</si>
  <si>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</si>
  <si>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</si>
  <si>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</si>
  <si>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</si>
  <si>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</si>
  <si>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</si>
  <si>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</si>
  <si>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</si>
  <si>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</si>
  <si>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</si>
  <si>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</si>
  <si>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</si>
  <si>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</si>
  <si>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</si>
  <si>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</si>
  <si>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</si>
  <si>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</si>
  <si>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</si>
  <si>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</si>
  <si>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</si>
  <si>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</si>
  <si>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</si>
  <si>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</si>
  <si>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</si>
  <si>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</si>
  <si>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</si>
  <si>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</si>
  <si>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</si>
  <si>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</si>
  <si>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</si>
  <si>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</si>
  <si>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</si>
  <si>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</si>
  <si>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</si>
  <si>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</si>
  <si>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</si>
  <si>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</si>
  <si>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</si>
  <si>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</si>
  <si>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</si>
  <si>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</si>
  <si>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</si>
  <si>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</si>
  <si>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</si>
  <si>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</si>
  <si>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</si>
  <si>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</si>
  <si>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</si>
  <si>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</si>
  <si>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</si>
  <si>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</si>
  <si>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</si>
  <si>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</si>
  <si>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</si>
  <si>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</si>
  <si>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</si>
  <si>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</si>
  <si>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</si>
  <si>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</si>
  <si>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</si>
  <si>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</si>
  <si>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</si>
  <si>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</si>
  <si>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</si>
  <si>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</si>
  <si>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</si>
  <si>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</si>
  <si>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čerpání daňové úspory</t>
  </si>
  <si>
    <t>peněžní dary - účelové</t>
  </si>
  <si>
    <t>investiční příspěvky ze stát. rozpočtu, stát. fondů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</si>
  <si>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</si>
  <si>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</si>
  <si>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</si>
  <si>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</si>
  <si>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</si>
  <si>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r>
      <t xml:space="preserve">použití prostředků fondu investic na opravy a údržbu </t>
    </r>
    <r>
      <rPr>
        <sz val="8"/>
        <rFont val="Arial CE"/>
        <family val="0"/>
      </rPr>
      <t>majetku</t>
    </r>
  </si>
  <si>
    <t xml:space="preserve">fond investic PO </t>
  </si>
  <si>
    <t>použití fondu investic (opravy)</t>
  </si>
  <si>
    <t xml:space="preserve">č. 410/2009 Sb. </t>
  </si>
  <si>
    <t>Komentář</t>
  </si>
  <si>
    <t>Komentář k střednědobému výhledu</t>
  </si>
  <si>
    <t>FKSP 2%</t>
  </si>
  <si>
    <t>Příloha č. 7</t>
  </si>
  <si>
    <t>Přehled nákladů a výnosů příspěvkové organizace v hlavní činnosti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</si>
  <si>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</si>
  <si>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</si>
  <si>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</si>
  <si>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</si>
  <si>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</si>
  <si>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</si>
  <si>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</si>
  <si>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</si>
  <si>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další rozvoj činnosti organizace</t>
  </si>
  <si>
    <t>dočasné použití finančních prostředků fondu bez čerpání fondu (projekty)</t>
  </si>
  <si>
    <t>čerpání nespotřebované dotace z rozpočtu EU a mez. smluv</t>
  </si>
  <si>
    <t>čerpání finančních prostředků fondu z minulých let (projekty) - nekrytý fond</t>
  </si>
  <si>
    <t xml:space="preserve">vedoucí odboru KÚ LK: </t>
  </si>
  <si>
    <t xml:space="preserve">ř.3 = 1 + 2 </t>
  </si>
  <si>
    <t>ř. 7 = 3 + 4 + 5 + 6</t>
  </si>
  <si>
    <t>Kapitola rozpočtu 916 04</t>
  </si>
  <si>
    <t>FOND INVESTIC</t>
  </si>
  <si>
    <t>kap. 912xx - mimoř. investiční příspěvek na xxxx</t>
  </si>
  <si>
    <t>odvod z fondu investic organizace - opravy a investice</t>
  </si>
  <si>
    <t>ve výši výnosů z prodeje svěřeného dlouhodobého hmotného a nehmotného majetku</t>
  </si>
  <si>
    <t>odvod z činnosti organizace do rozpočtu zřizovatele</t>
  </si>
  <si>
    <t>čerpání darů účelových</t>
  </si>
  <si>
    <t xml:space="preserve">II. Použití fondu investic - financování kapitálové části rozpočtu organizace </t>
  </si>
  <si>
    <t>Skutečnost roku 2018</t>
  </si>
  <si>
    <t>Ing. Jiřina Princová</t>
  </si>
  <si>
    <t>vedoucí odboru KÚ LK: Ing. Jiřina Princová</t>
  </si>
  <si>
    <t>2021/2020</t>
  </si>
  <si>
    <t>daňová úspora z  minulého roku</t>
  </si>
  <si>
    <t xml:space="preserve">Ostatní tvorba </t>
  </si>
  <si>
    <t>časové překlenutí dočasného nesouladu mezi výnosy a náklady</t>
  </si>
  <si>
    <t>Dílčí ukazatele = účelové dotace součástí provozního příspěvku</t>
  </si>
  <si>
    <t>Sociální a zdravotní pojištění při použití fondu odměn, FKSP, zák.pojištění</t>
  </si>
  <si>
    <t>11a</t>
  </si>
  <si>
    <t>11b</t>
  </si>
  <si>
    <t>Přehled nákladů a výnosů příspěvkové organizace v hlavní činnosti na rok 2020</t>
  </si>
  <si>
    <t>Skutečnost roku 2019</t>
  </si>
  <si>
    <t>Rozpočet roku 2020</t>
  </si>
  <si>
    <t>BILANCE FINANČNÍCH VZTAHŮ PŘÍSPĚVKOVÉ ORGANIZACE NA ROK 2020</t>
  </si>
  <si>
    <t>SOUSTAVA UKAZATELŮ K ROZPOČTU ORGANIZACE NA ROK 2020</t>
  </si>
  <si>
    <t>PLÁN INVESTIC ORGANIZACE na rok 2020</t>
  </si>
  <si>
    <t>ROZPOČET PŘÍMÝCH NÁKLADŮ NA ROK 2020</t>
  </si>
  <si>
    <t>návrh střednědobého výhledu pro období 2021 - 2022</t>
  </si>
  <si>
    <t>Vysvětlení 4% nárůstu oproti roku 2020</t>
  </si>
  <si>
    <t>2022/2021</t>
  </si>
  <si>
    <t>peněžní dary a příspěvky od jiných subjektů</t>
  </si>
  <si>
    <t>náklady projektů</t>
  </si>
  <si>
    <t>provozní náklady hrazené od zřizvatele</t>
  </si>
  <si>
    <t>ostatní provozní náklady</t>
  </si>
  <si>
    <t>z toho:</t>
  </si>
  <si>
    <t xml:space="preserve">použití fondu investic na dlouhodobý majetek </t>
  </si>
  <si>
    <t>z toho (řádek 38 až 40):</t>
  </si>
  <si>
    <t>DISPONIBILNÍ ZŮSTATEK FONDU</t>
  </si>
  <si>
    <t>posílení fondu investic</t>
  </si>
  <si>
    <t>Rezevní fond</t>
  </si>
  <si>
    <t>Nespotřebované dotace z rozpočtu EU a mez.smluv</t>
  </si>
  <si>
    <t>Peněžní dary - účelové</t>
  </si>
  <si>
    <t>Schválené čerpání finančních prostředků fondu z minulých let (projekty) - nekrytý fond</t>
  </si>
  <si>
    <t>Fond investic</t>
  </si>
  <si>
    <t>Investiční dotace z minulých let</t>
  </si>
  <si>
    <t>ROZPIS počátečních stavů z tabulky Bilance finančních vztahů</t>
  </si>
  <si>
    <t>12a</t>
  </si>
  <si>
    <t>12b</t>
  </si>
  <si>
    <t>účelové příspěvky z kap. 91304 = díčí ukazatele celkem</t>
  </si>
  <si>
    <t>odvod z fondu investic organizace - odpisy nemovitého majetku</t>
  </si>
  <si>
    <t>neinvest.dotace ze st.rozpočtu, st.fondů, EU</t>
  </si>
  <si>
    <t xml:space="preserve">z toho investiční dary </t>
  </si>
  <si>
    <t>vedoucí odboru KÚ LK: Ing. Jiřina Princová                 dne:                                     podpis:</t>
  </si>
  <si>
    <t>vedoucí odboru KÚ LK: Ing. Jiřina Princová              dne:                                      podpis:</t>
  </si>
  <si>
    <t>oprava podlah a výmalba 9 kabinetů</t>
  </si>
  <si>
    <t>kap. 912xx - mimoř. neinvestiční příspěvek na opravu podlah a výmalbu</t>
  </si>
  <si>
    <t>Šablony Podpora GFII</t>
  </si>
  <si>
    <t>Erasmus+ Fake news</t>
  </si>
  <si>
    <t>čerpání na úhradu ušlé mzdy - Medvědová</t>
  </si>
  <si>
    <t>Gymnázium, Frýdlant, Mládeže 884, příspěvková organizace</t>
  </si>
  <si>
    <t>Mgr. Pavel Čumpelík</t>
  </si>
  <si>
    <t>Marie Němcová</t>
  </si>
  <si>
    <t>rozpočet sestavil:   Marie Němcová</t>
  </si>
  <si>
    <t>ředitel organizace:   Mgr. Pavel Čumpelík</t>
  </si>
  <si>
    <t>rozpočet sestavil:                           Marie Němcová</t>
  </si>
  <si>
    <t>ředitel organizace:                          Mgr. Pavel Čumpelík</t>
  </si>
  <si>
    <t>ukazatele sestavil:  Marie Němcová                                       dne:  10.6.2020                                    podpis:</t>
  </si>
  <si>
    <t xml:space="preserve">ředitel organizace:   Mgr. Pavel Čumpelík                              dne: 10.6.2020                                    podpis:    </t>
  </si>
  <si>
    <t>dne:   30.9.2020</t>
  </si>
  <si>
    <t>ukazatele sestavil:    Marie Němcová                                                     dne:  30.9.2020                                    podpis:</t>
  </si>
  <si>
    <t xml:space="preserve">ředitel organizace:  Mgr. Pavel Čumpelík                              dne: 30.9.2020                                    podpis:    </t>
  </si>
  <si>
    <t>dne: 30.9.2020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</si>
</sst>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;[Red]0"/>
    <numFmt numFmtId="168" formatCode="[$-405]d\.\ mmmm\ yyyy"/>
    <numFmt numFmtId="169" formatCode="#,##0.000"/>
    <numFmt numFmtId="170" formatCode="0.0"/>
    <numFmt numFmtId="171" formatCode="#,##0.0000"/>
    <numFmt numFmtId="172" formatCode="0.000"/>
    <numFmt numFmtId="173" formatCode="[$-405]dddd\ d\.\ mmmm\ yyyy"/>
  </numFmts>
  <fonts count="4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4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" fontId="1" fillId="0" borderId="3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4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1" fillId="0" borderId="4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0" fontId="0" fillId="0" borderId="5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4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1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5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3" fontId="1" fillId="0" borderId="32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6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" fontId="1" fillId="0" borderId="54" xfId="0" applyNumberFormat="1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3" fillId="0" borderId="57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left" vertical="center" shrinkToFit="1"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40" xfId="0" applyFont="1" applyFill="1" applyBorder="1" applyAlignment="1">
      <alignment wrapText="1"/>
    </xf>
    <xf numFmtId="0" fontId="1" fillId="0" borderId="54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" fontId="1" fillId="0" borderId="56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14" fontId="1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37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6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7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1" fontId="3" fillId="0" borderId="66" xfId="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 topLeftCell="A34">
      <selection activeCell="H43" sqref="H43"/>
    </sheetView>
  </sheetViews>
  <sheetFormatPr defaultColWidth="9.25390625" defaultRowHeight="12.75"/>
  <cols>
    <col min="1" max="1" width="3.625" style="80" customWidth="1"/>
    <col min="2" max="2" width="6.25390625" style="138" customWidth="1"/>
    <col min="3" max="3" width="2.25390625" style="138" customWidth="1"/>
    <col min="4" max="4" width="7.375" style="138" customWidth="1"/>
    <col min="5" max="5" width="48.625" style="138" customWidth="1"/>
    <col min="6" max="8" width="14.375" style="149" customWidth="1"/>
    <col min="9" max="16384" width="9.25390625" style="138" customWidth="1"/>
  </cols>
  <sheetData>
    <row r="1" spans="1:13" ht="12.75" customHeight="1">
      <c r="A1" s="48"/>
      <c r="B1" s="304" t="s">
        <v>0</v>
      </c>
      <c r="C1" s="304"/>
      <c r="D1" s="304"/>
      <c r="E1" s="304"/>
      <c r="F1" s="48"/>
      <c r="G1" s="50" t="s">
        <v>1</v>
      </c>
      <c r="I1" s="48"/>
      <c r="J1" s="48"/>
      <c r="K1" s="48"/>
      <c r="L1" s="48"/>
      <c r="M1" s="48"/>
    </row>
    <row r="2" spans="1:13" ht="12.75" customHeight="1">
      <c r="A2" s="48"/>
      <c r="B2" s="304" t="s">
        <v>131</v>
      </c>
      <c r="C2" s="304"/>
      <c r="D2" s="304"/>
      <c r="E2" s="304"/>
      <c r="F2" s="48"/>
      <c r="G2" s="50" t="s">
        <v>138</v>
      </c>
      <c r="H2" s="264">
        <v>1406</v>
      </c>
      <c r="I2" s="48"/>
      <c r="J2" s="48"/>
      <c r="K2" s="48"/>
      <c r="L2" s="48"/>
      <c r="M2" s="48"/>
    </row>
    <row r="3" spans="1:13" ht="6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7.25" customHeight="1">
      <c r="A4" s="305" t="s">
        <v>290</v>
      </c>
      <c r="B4" s="305"/>
      <c r="C4" s="305"/>
      <c r="D4" s="305"/>
      <c r="E4" s="305"/>
      <c r="F4" s="305"/>
      <c r="G4" s="305"/>
      <c r="H4" s="305"/>
      <c r="I4" s="48"/>
      <c r="J4" s="48"/>
      <c r="K4" s="48"/>
      <c r="L4" s="48"/>
      <c r="M4" s="48"/>
    </row>
    <row r="5" spans="1:13" ht="9.75" customHeight="1">
      <c r="A5" s="198"/>
      <c r="B5" s="198"/>
      <c r="C5" s="198"/>
      <c r="D5" s="198"/>
      <c r="E5" s="198"/>
      <c r="F5" s="198"/>
      <c r="G5" s="198"/>
      <c r="H5" s="198"/>
      <c r="I5" s="48"/>
      <c r="J5" s="48"/>
      <c r="K5" s="48"/>
      <c r="L5" s="48"/>
      <c r="M5" s="48"/>
    </row>
    <row r="6" spans="1:13" ht="40.5" customHeight="1">
      <c r="A6" s="306" t="s">
        <v>329</v>
      </c>
      <c r="B6" s="306"/>
      <c r="C6" s="306"/>
      <c r="D6" s="306"/>
      <c r="E6" s="306"/>
      <c r="F6" s="306"/>
      <c r="G6" s="306"/>
      <c r="H6" s="306"/>
      <c r="I6" s="48"/>
      <c r="J6" s="48"/>
      <c r="K6" s="48"/>
      <c r="L6" s="48"/>
      <c r="M6" s="48"/>
    </row>
    <row r="7" spans="1:13" ht="12.75" customHeight="1" thickBot="1">
      <c r="A7" s="307" t="s">
        <v>128</v>
      </c>
      <c r="B7" s="307"/>
      <c r="C7" s="307"/>
      <c r="D7" s="307"/>
      <c r="E7" s="307"/>
      <c r="F7" s="307"/>
      <c r="G7" s="307"/>
      <c r="H7" s="307"/>
      <c r="I7" s="48"/>
      <c r="J7" s="48"/>
      <c r="K7" s="48"/>
      <c r="L7" s="48"/>
      <c r="M7" s="48"/>
    </row>
    <row r="8" spans="1:13" ht="27" customHeight="1" thickBot="1">
      <c r="A8" s="52" t="s">
        <v>2</v>
      </c>
      <c r="B8" s="139"/>
      <c r="C8" s="308" t="s">
        <v>119</v>
      </c>
      <c r="D8" s="309"/>
      <c r="E8" s="53" t="s">
        <v>3</v>
      </c>
      <c r="F8" s="196" t="s">
        <v>279</v>
      </c>
      <c r="G8" s="196" t="s">
        <v>291</v>
      </c>
      <c r="H8" s="196" t="s">
        <v>292</v>
      </c>
      <c r="I8" s="48"/>
      <c r="J8" s="48"/>
      <c r="K8" s="48"/>
      <c r="L8" s="48"/>
      <c r="M8" s="48"/>
    </row>
    <row r="9" spans="1:13" ht="12" customHeight="1" thickBot="1">
      <c r="A9" s="186"/>
      <c r="B9" s="140"/>
      <c r="C9" s="56"/>
      <c r="D9" s="57" t="s">
        <v>250</v>
      </c>
      <c r="E9" s="58"/>
      <c r="F9" s="54"/>
      <c r="G9" s="54"/>
      <c r="H9" s="55"/>
      <c r="I9" s="48"/>
      <c r="J9" s="48"/>
      <c r="K9" s="48"/>
      <c r="L9" s="48"/>
      <c r="M9" s="48"/>
    </row>
    <row r="10" spans="1:13" ht="10.5" customHeight="1">
      <c r="A10" s="61" t="s">
        <v>259</v>
      </c>
      <c r="B10" s="310" t="s">
        <v>4</v>
      </c>
      <c r="C10" s="311"/>
      <c r="D10" s="311"/>
      <c r="E10" s="312"/>
      <c r="F10" s="59">
        <f>+F11+F19+F25+F31+F36+F44+F53+F58+F60</f>
        <v>14460824</v>
      </c>
      <c r="G10" s="59">
        <f>+G11+G19+G25+G31+G36+G44+G53+G58+G60</f>
        <v>18140086</v>
      </c>
      <c r="H10" s="60">
        <f>+H11+H19+H25+H31+H36+H44+H53+H58+H60</f>
        <v>17581410.92</v>
      </c>
      <c r="I10" s="48"/>
      <c r="J10" s="48"/>
      <c r="K10" s="48"/>
      <c r="L10" s="48"/>
      <c r="M10" s="48"/>
    </row>
    <row r="11" spans="1:13" ht="10.5" customHeight="1">
      <c r="A11" s="61" t="s">
        <v>149</v>
      </c>
      <c r="B11" s="16">
        <v>50</v>
      </c>
      <c r="C11" s="62" t="s">
        <v>5</v>
      </c>
      <c r="D11" s="63"/>
      <c r="E11" s="64"/>
      <c r="F11" s="65">
        <f>SUM(F12:F18)</f>
        <v>618597</v>
      </c>
      <c r="G11" s="65">
        <f>SUM(G12:G18)</f>
        <v>665009</v>
      </c>
      <c r="H11" s="66">
        <f>SUM(H12:H18)</f>
        <v>490000</v>
      </c>
      <c r="I11" s="48"/>
      <c r="J11" s="48"/>
      <c r="K11" s="48"/>
      <c r="L11" s="48"/>
      <c r="M11" s="48"/>
    </row>
    <row r="12" spans="1:13" ht="10.5" customHeight="1">
      <c r="A12" s="61" t="s">
        <v>150</v>
      </c>
      <c r="B12" s="6"/>
      <c r="C12" s="17"/>
      <c r="D12" s="4">
        <v>501</v>
      </c>
      <c r="E12" s="67" t="s">
        <v>6</v>
      </c>
      <c r="F12" s="179">
        <v>242669</v>
      </c>
      <c r="G12" s="179">
        <v>289756</v>
      </c>
      <c r="H12" s="170">
        <v>180000</v>
      </c>
      <c r="I12" s="48"/>
      <c r="J12" s="48"/>
      <c r="K12" s="48"/>
      <c r="L12" s="48"/>
      <c r="M12" s="48"/>
    </row>
    <row r="13" spans="1:13" ht="10.5" customHeight="1">
      <c r="A13" s="61" t="s">
        <v>151</v>
      </c>
      <c r="B13" s="6"/>
      <c r="C13" s="17"/>
      <c r="D13" s="22">
        <v>502</v>
      </c>
      <c r="E13" s="69" t="s">
        <v>125</v>
      </c>
      <c r="F13" s="179">
        <v>375928</v>
      </c>
      <c r="G13" s="179">
        <v>375253</v>
      </c>
      <c r="H13" s="170">
        <v>310000</v>
      </c>
      <c r="I13" s="48"/>
      <c r="J13" s="48"/>
      <c r="K13" s="48"/>
      <c r="L13" s="48"/>
      <c r="M13" s="48"/>
    </row>
    <row r="14" spans="1:13" ht="10.5" customHeight="1">
      <c r="A14" s="61" t="s">
        <v>152</v>
      </c>
      <c r="B14" s="14"/>
      <c r="C14" s="7"/>
      <c r="D14" s="7">
        <v>503</v>
      </c>
      <c r="E14" s="15" t="s">
        <v>143</v>
      </c>
      <c r="F14" s="179"/>
      <c r="G14" s="179"/>
      <c r="H14" s="170">
        <v>0</v>
      </c>
      <c r="I14" s="48"/>
      <c r="J14" s="48"/>
      <c r="K14" s="48"/>
      <c r="L14" s="48"/>
      <c r="M14" s="48"/>
    </row>
    <row r="15" spans="1:13" ht="10.5" customHeight="1">
      <c r="A15" s="61" t="s">
        <v>153</v>
      </c>
      <c r="B15" s="6"/>
      <c r="C15" s="29"/>
      <c r="D15" s="29">
        <v>504</v>
      </c>
      <c r="E15" s="30" t="s">
        <v>7</v>
      </c>
      <c r="F15" s="179"/>
      <c r="G15" s="179"/>
      <c r="H15" s="170">
        <v>0</v>
      </c>
      <c r="I15" s="48"/>
      <c r="J15" s="48"/>
      <c r="K15" s="48"/>
      <c r="L15" s="48"/>
      <c r="M15" s="48"/>
    </row>
    <row r="16" spans="1:13" ht="10.5" customHeight="1">
      <c r="A16" s="61" t="s">
        <v>154</v>
      </c>
      <c r="B16" s="6"/>
      <c r="C16" s="29"/>
      <c r="D16" s="29">
        <v>506</v>
      </c>
      <c r="E16" s="30" t="s">
        <v>146</v>
      </c>
      <c r="F16" s="179"/>
      <c r="G16" s="179"/>
      <c r="H16" s="170">
        <v>0</v>
      </c>
      <c r="I16" s="48"/>
      <c r="J16" s="48"/>
      <c r="K16" s="48"/>
      <c r="L16" s="48"/>
      <c r="M16" s="48"/>
    </row>
    <row r="17" spans="1:13" ht="10.5" customHeight="1">
      <c r="A17" s="61" t="s">
        <v>155</v>
      </c>
      <c r="B17" s="6"/>
      <c r="C17" s="29"/>
      <c r="D17" s="29">
        <v>507</v>
      </c>
      <c r="E17" s="30" t="s">
        <v>147</v>
      </c>
      <c r="F17" s="179"/>
      <c r="G17" s="179"/>
      <c r="H17" s="170">
        <v>0</v>
      </c>
      <c r="I17" s="48"/>
      <c r="J17" s="48"/>
      <c r="K17" s="48"/>
      <c r="L17" s="48"/>
      <c r="M17" s="48"/>
    </row>
    <row r="18" spans="1:13" ht="10.5" customHeight="1">
      <c r="A18" s="61" t="s">
        <v>156</v>
      </c>
      <c r="B18" s="6"/>
      <c r="C18" s="29"/>
      <c r="D18" s="29">
        <v>508</v>
      </c>
      <c r="E18" s="30" t="s">
        <v>148</v>
      </c>
      <c r="F18" s="179"/>
      <c r="G18" s="179"/>
      <c r="H18" s="170">
        <v>0</v>
      </c>
      <c r="I18" s="48"/>
      <c r="J18" s="48"/>
      <c r="K18" s="48"/>
      <c r="L18" s="48"/>
      <c r="M18" s="48"/>
    </row>
    <row r="19" spans="1:13" ht="10.5" customHeight="1">
      <c r="A19" s="61" t="s">
        <v>157</v>
      </c>
      <c r="B19" s="20">
        <v>51</v>
      </c>
      <c r="C19" s="36" t="s">
        <v>8</v>
      </c>
      <c r="D19" s="36"/>
      <c r="E19" s="36"/>
      <c r="F19" s="40">
        <f>SUM(F20:F24)</f>
        <v>1242025</v>
      </c>
      <c r="G19" s="40">
        <f>SUM(G20:G24)</f>
        <v>2408664</v>
      </c>
      <c r="H19" s="41">
        <f>SUM(H20:H24)</f>
        <v>1096054</v>
      </c>
      <c r="I19" s="48"/>
      <c r="J19" s="48"/>
      <c r="K19" s="48"/>
      <c r="L19" s="48"/>
      <c r="M19" s="48"/>
    </row>
    <row r="20" spans="1:13" ht="10.5" customHeight="1">
      <c r="A20" s="61" t="s">
        <v>158</v>
      </c>
      <c r="B20" s="6"/>
      <c r="C20" s="7"/>
      <c r="D20" s="8">
        <v>511</v>
      </c>
      <c r="E20" s="9" t="s">
        <v>118</v>
      </c>
      <c r="F20" s="179">
        <v>196696</v>
      </c>
      <c r="G20" s="179">
        <v>1610309</v>
      </c>
      <c r="H20" s="170">
        <v>560000</v>
      </c>
      <c r="I20" s="48"/>
      <c r="J20" s="48"/>
      <c r="K20" s="48"/>
      <c r="L20" s="48"/>
      <c r="M20" s="48"/>
    </row>
    <row r="21" spans="1:13" ht="10.5" customHeight="1">
      <c r="A21" s="61" t="s">
        <v>159</v>
      </c>
      <c r="B21" s="6"/>
      <c r="C21" s="7"/>
      <c r="D21" s="10">
        <v>512</v>
      </c>
      <c r="E21" s="11" t="s">
        <v>9</v>
      </c>
      <c r="F21" s="179">
        <v>136384</v>
      </c>
      <c r="G21" s="179">
        <v>58718</v>
      </c>
      <c r="H21" s="170">
        <v>56000</v>
      </c>
      <c r="I21" s="48"/>
      <c r="J21" s="48"/>
      <c r="K21" s="48"/>
      <c r="L21" s="48"/>
      <c r="M21" s="48"/>
    </row>
    <row r="22" spans="1:13" ht="10.5" customHeight="1">
      <c r="A22" s="61" t="s">
        <v>160</v>
      </c>
      <c r="B22" s="12"/>
      <c r="C22" s="7"/>
      <c r="D22" s="7">
        <v>513</v>
      </c>
      <c r="E22" s="15" t="s">
        <v>10</v>
      </c>
      <c r="F22" s="179">
        <v>2716</v>
      </c>
      <c r="G22" s="179">
        <v>30803</v>
      </c>
      <c r="H22" s="170">
        <v>10000</v>
      </c>
      <c r="I22" s="48"/>
      <c r="J22" s="48"/>
      <c r="K22" s="48"/>
      <c r="L22" s="48"/>
      <c r="M22" s="48"/>
    </row>
    <row r="23" spans="1:13" ht="10.5" customHeight="1">
      <c r="A23" s="61" t="s">
        <v>161</v>
      </c>
      <c r="B23" s="12"/>
      <c r="C23" s="7"/>
      <c r="D23" s="7">
        <v>516</v>
      </c>
      <c r="E23" s="15" t="s">
        <v>28</v>
      </c>
      <c r="F23" s="179"/>
      <c r="G23" s="179"/>
      <c r="H23" s="170">
        <v>0</v>
      </c>
      <c r="I23" s="48"/>
      <c r="J23" s="48"/>
      <c r="K23" s="48"/>
      <c r="L23" s="48"/>
      <c r="M23" s="48"/>
    </row>
    <row r="24" spans="1:13" ht="10.5" customHeight="1">
      <c r="A24" s="61" t="s">
        <v>162</v>
      </c>
      <c r="B24" s="14"/>
      <c r="C24" s="7"/>
      <c r="D24" s="7">
        <v>518</v>
      </c>
      <c r="E24" s="15" t="s">
        <v>11</v>
      </c>
      <c r="F24" s="179">
        <v>906229</v>
      </c>
      <c r="G24" s="179">
        <v>708834</v>
      </c>
      <c r="H24" s="170">
        <v>470054</v>
      </c>
      <c r="I24" s="48"/>
      <c r="J24" s="48"/>
      <c r="K24" s="48"/>
      <c r="L24" s="48"/>
      <c r="M24" s="48"/>
    </row>
    <row r="25" spans="1:13" ht="10.5" customHeight="1">
      <c r="A25" s="61" t="s">
        <v>163</v>
      </c>
      <c r="B25" s="16">
        <v>52</v>
      </c>
      <c r="C25" s="37" t="s">
        <v>12</v>
      </c>
      <c r="D25" s="37"/>
      <c r="E25" s="37"/>
      <c r="F25" s="65">
        <f>SUM(F26:F30)</f>
        <v>12013325</v>
      </c>
      <c r="G25" s="65">
        <f>SUM(G26:G30)</f>
        <v>14665858</v>
      </c>
      <c r="H25" s="66">
        <f>SUM(H26:H30)</f>
        <v>15668889</v>
      </c>
      <c r="I25" s="48"/>
      <c r="J25" s="48"/>
      <c r="K25" s="48"/>
      <c r="L25" s="48"/>
      <c r="M25" s="48"/>
    </row>
    <row r="26" spans="1:13" ht="10.5" customHeight="1">
      <c r="A26" s="61" t="s">
        <v>164</v>
      </c>
      <c r="B26" s="6"/>
      <c r="C26" s="17"/>
      <c r="D26" s="17">
        <v>521</v>
      </c>
      <c r="E26" s="2" t="s">
        <v>13</v>
      </c>
      <c r="F26" s="178">
        <v>8834366</v>
      </c>
      <c r="G26" s="179">
        <v>10810039</v>
      </c>
      <c r="H26" s="170">
        <v>11540720</v>
      </c>
      <c r="I26" s="48"/>
      <c r="J26" s="48"/>
      <c r="K26" s="48"/>
      <c r="L26" s="48"/>
      <c r="M26" s="48"/>
    </row>
    <row r="27" spans="1:13" ht="10.5" customHeight="1">
      <c r="A27" s="61" t="s">
        <v>165</v>
      </c>
      <c r="B27" s="6"/>
      <c r="C27" s="17"/>
      <c r="D27" s="17">
        <v>524</v>
      </c>
      <c r="E27" s="2" t="s">
        <v>102</v>
      </c>
      <c r="F27" s="178">
        <v>2967079</v>
      </c>
      <c r="G27" s="179">
        <v>3602264</v>
      </c>
      <c r="H27" s="170">
        <v>3860346</v>
      </c>
      <c r="I27" s="48"/>
      <c r="J27" s="48"/>
      <c r="K27" s="48"/>
      <c r="L27" s="48"/>
      <c r="M27" s="48"/>
    </row>
    <row r="28" spans="1:13" ht="10.5" customHeight="1">
      <c r="A28" s="61" t="s">
        <v>166</v>
      </c>
      <c r="B28" s="14"/>
      <c r="C28" s="7"/>
      <c r="D28" s="7">
        <v>525</v>
      </c>
      <c r="E28" s="15" t="s">
        <v>144</v>
      </c>
      <c r="F28" s="178">
        <v>37241</v>
      </c>
      <c r="G28" s="179">
        <v>40071</v>
      </c>
      <c r="H28" s="170">
        <v>40000</v>
      </c>
      <c r="I28" s="48"/>
      <c r="J28" s="48"/>
      <c r="K28" s="48"/>
      <c r="L28" s="48"/>
      <c r="M28" s="48"/>
    </row>
    <row r="29" spans="1:13" ht="10.5" customHeight="1">
      <c r="A29" s="61" t="s">
        <v>167</v>
      </c>
      <c r="B29" s="14"/>
      <c r="C29" s="7"/>
      <c r="D29" s="7">
        <v>527</v>
      </c>
      <c r="E29" s="15" t="s">
        <v>14</v>
      </c>
      <c r="F29" s="178">
        <v>174639</v>
      </c>
      <c r="G29" s="179">
        <v>213484</v>
      </c>
      <c r="H29" s="170">
        <v>227823</v>
      </c>
      <c r="I29" s="48"/>
      <c r="J29" s="48"/>
      <c r="K29" s="48"/>
      <c r="L29" s="48"/>
      <c r="M29" s="48"/>
    </row>
    <row r="30" spans="1:13" ht="10.5" customHeight="1">
      <c r="A30" s="61" t="s">
        <v>168</v>
      </c>
      <c r="B30" s="14"/>
      <c r="C30" s="18"/>
      <c r="D30" s="19">
        <v>528</v>
      </c>
      <c r="E30" s="142" t="s">
        <v>101</v>
      </c>
      <c r="F30" s="179"/>
      <c r="G30" s="179"/>
      <c r="H30" s="170">
        <v>0</v>
      </c>
      <c r="I30" s="48"/>
      <c r="J30" s="48"/>
      <c r="K30" s="48"/>
      <c r="L30" s="48"/>
      <c r="M30" s="48"/>
    </row>
    <row r="31" spans="1:13" ht="10.5" customHeight="1">
      <c r="A31" s="61" t="s">
        <v>169</v>
      </c>
      <c r="B31" s="20">
        <v>53</v>
      </c>
      <c r="C31" s="38" t="s">
        <v>15</v>
      </c>
      <c r="D31" s="39"/>
      <c r="E31" s="39"/>
      <c r="F31" s="40">
        <f>SUM(F32:F35)</f>
        <v>190</v>
      </c>
      <c r="G31" s="40">
        <f>SUM(G32:G35)</f>
        <v>330</v>
      </c>
      <c r="H31" s="41">
        <f>SUM(H32:H35)</f>
        <v>0</v>
      </c>
      <c r="I31" s="48"/>
      <c r="J31" s="48"/>
      <c r="K31" s="48"/>
      <c r="L31" s="48"/>
      <c r="M31" s="48"/>
    </row>
    <row r="32" spans="1:13" ht="10.5" customHeight="1">
      <c r="A32" s="61" t="s">
        <v>170</v>
      </c>
      <c r="B32" s="6"/>
      <c r="C32" s="17"/>
      <c r="D32" s="4">
        <v>531</v>
      </c>
      <c r="E32" s="21" t="s">
        <v>16</v>
      </c>
      <c r="F32" s="179"/>
      <c r="G32" s="179"/>
      <c r="H32" s="170">
        <v>0</v>
      </c>
      <c r="I32" s="48"/>
      <c r="J32" s="48"/>
      <c r="K32" s="48"/>
      <c r="L32" s="48"/>
      <c r="M32" s="48"/>
    </row>
    <row r="33" spans="1:13" ht="10.5" customHeight="1">
      <c r="A33" s="61" t="s">
        <v>171</v>
      </c>
      <c r="B33" s="6"/>
      <c r="C33" s="17"/>
      <c r="D33" s="3">
        <v>532</v>
      </c>
      <c r="E33" s="1" t="s">
        <v>17</v>
      </c>
      <c r="F33" s="179"/>
      <c r="G33" s="179"/>
      <c r="H33" s="170">
        <v>0</v>
      </c>
      <c r="I33" s="48"/>
      <c r="J33" s="48"/>
      <c r="K33" s="48"/>
      <c r="L33" s="48"/>
      <c r="M33" s="48"/>
    </row>
    <row r="34" spans="1:13" ht="10.5" customHeight="1">
      <c r="A34" s="61" t="s">
        <v>172</v>
      </c>
      <c r="B34" s="6"/>
      <c r="C34" s="17"/>
      <c r="D34" s="22">
        <v>538</v>
      </c>
      <c r="E34" s="184" t="s">
        <v>145</v>
      </c>
      <c r="F34" s="179">
        <v>190</v>
      </c>
      <c r="G34" s="179">
        <v>330</v>
      </c>
      <c r="H34" s="170">
        <v>0</v>
      </c>
      <c r="I34" s="48"/>
      <c r="J34" s="48"/>
      <c r="K34" s="48"/>
      <c r="L34" s="48"/>
      <c r="M34" s="48"/>
    </row>
    <row r="35" spans="1:13" ht="10.5" customHeight="1">
      <c r="A35" s="61" t="s">
        <v>173</v>
      </c>
      <c r="B35" s="6"/>
      <c r="C35" s="17"/>
      <c r="D35" s="22">
        <v>539</v>
      </c>
      <c r="E35" s="184" t="s">
        <v>231</v>
      </c>
      <c r="F35" s="179"/>
      <c r="G35" s="178"/>
      <c r="H35" s="170">
        <v>0</v>
      </c>
      <c r="I35" s="48"/>
      <c r="J35" s="48"/>
      <c r="K35" s="48"/>
      <c r="L35" s="48"/>
      <c r="M35" s="48"/>
    </row>
    <row r="36" spans="1:13" ht="10.5" customHeight="1">
      <c r="A36" s="61" t="s">
        <v>174</v>
      </c>
      <c r="B36" s="23">
        <v>54</v>
      </c>
      <c r="C36" s="36" t="s">
        <v>18</v>
      </c>
      <c r="D36" s="36"/>
      <c r="E36" s="36"/>
      <c r="F36" s="73">
        <f>SUM(F37:F43)</f>
        <v>56691</v>
      </c>
      <c r="G36" s="73">
        <f>SUM(G37:G43)</f>
        <v>58241</v>
      </c>
      <c r="H36" s="74">
        <f>SUM(H37:H43)</f>
        <v>33497.92</v>
      </c>
      <c r="I36" s="48"/>
      <c r="J36" s="48"/>
      <c r="K36" s="48"/>
      <c r="L36" s="48"/>
      <c r="M36" s="48"/>
    </row>
    <row r="37" spans="1:13" ht="10.5" customHeight="1">
      <c r="A37" s="61" t="s">
        <v>175</v>
      </c>
      <c r="B37" s="24"/>
      <c r="C37" s="17"/>
      <c r="D37" s="7">
        <v>541</v>
      </c>
      <c r="E37" s="15" t="s">
        <v>19</v>
      </c>
      <c r="F37" s="178"/>
      <c r="G37" s="179"/>
      <c r="H37" s="170">
        <v>0</v>
      </c>
      <c r="I37" s="48"/>
      <c r="J37" s="48"/>
      <c r="K37" s="48"/>
      <c r="L37" s="48"/>
      <c r="M37" s="48"/>
    </row>
    <row r="38" spans="1:13" ht="10.5" customHeight="1">
      <c r="A38" s="61" t="s">
        <v>176</v>
      </c>
      <c r="B38" s="24"/>
      <c r="C38" s="17"/>
      <c r="D38" s="7">
        <v>542</v>
      </c>
      <c r="E38" s="15" t="s">
        <v>96</v>
      </c>
      <c r="F38" s="178"/>
      <c r="G38" s="179">
        <v>4000</v>
      </c>
      <c r="H38" s="170">
        <v>0</v>
      </c>
      <c r="I38" s="48"/>
      <c r="J38" s="48"/>
      <c r="K38" s="48"/>
      <c r="L38" s="48"/>
      <c r="M38" s="48"/>
    </row>
    <row r="39" spans="1:13" ht="10.5" customHeight="1">
      <c r="A39" s="61" t="s">
        <v>177</v>
      </c>
      <c r="B39" s="25"/>
      <c r="C39" s="7"/>
      <c r="D39" s="7">
        <v>543</v>
      </c>
      <c r="E39" s="15" t="s">
        <v>21</v>
      </c>
      <c r="F39" s="178"/>
      <c r="G39" s="179"/>
      <c r="H39" s="170">
        <v>0</v>
      </c>
      <c r="I39" s="48"/>
      <c r="J39" s="48"/>
      <c r="K39" s="48"/>
      <c r="L39" s="48"/>
      <c r="M39" s="48"/>
    </row>
    <row r="40" spans="1:13" s="82" customFormat="1" ht="10.5" customHeight="1">
      <c r="A40" s="61" t="s">
        <v>178</v>
      </c>
      <c r="B40" s="25"/>
      <c r="C40" s="7"/>
      <c r="D40" s="7">
        <v>544</v>
      </c>
      <c r="E40" s="15" t="s">
        <v>23</v>
      </c>
      <c r="F40" s="178"/>
      <c r="G40" s="179"/>
      <c r="H40" s="170">
        <v>0</v>
      </c>
      <c r="I40" s="143"/>
      <c r="J40" s="143"/>
      <c r="K40" s="143"/>
      <c r="L40" s="143"/>
      <c r="M40" s="143"/>
    </row>
    <row r="41" spans="1:13" ht="10.5" customHeight="1">
      <c r="A41" s="61" t="s">
        <v>179</v>
      </c>
      <c r="B41" s="25"/>
      <c r="C41" s="7"/>
      <c r="D41" s="7">
        <v>547</v>
      </c>
      <c r="E41" s="15" t="s">
        <v>22</v>
      </c>
      <c r="F41" s="179"/>
      <c r="G41" s="179"/>
      <c r="H41" s="170">
        <v>0</v>
      </c>
      <c r="I41" s="48"/>
      <c r="J41" s="48"/>
      <c r="K41" s="48"/>
      <c r="L41" s="48"/>
      <c r="M41" s="48"/>
    </row>
    <row r="42" spans="1:13" s="82" customFormat="1" ht="10.5" customHeight="1">
      <c r="A42" s="61" t="s">
        <v>180</v>
      </c>
      <c r="B42" s="25"/>
      <c r="C42" s="144"/>
      <c r="D42" s="18">
        <v>548</v>
      </c>
      <c r="E42" s="26" t="s">
        <v>79</v>
      </c>
      <c r="F42" s="179"/>
      <c r="G42" s="179"/>
      <c r="H42" s="170">
        <v>15497.92</v>
      </c>
      <c r="I42" s="143"/>
      <c r="J42" s="143"/>
      <c r="K42" s="143"/>
      <c r="L42" s="143"/>
      <c r="M42" s="143"/>
    </row>
    <row r="43" spans="1:13" s="82" customFormat="1" ht="10.5" customHeight="1">
      <c r="A43" s="61" t="s">
        <v>181</v>
      </c>
      <c r="B43" s="25"/>
      <c r="C43" s="18"/>
      <c r="D43" s="18">
        <v>549</v>
      </c>
      <c r="E43" s="26" t="s">
        <v>230</v>
      </c>
      <c r="F43" s="179">
        <v>56691</v>
      </c>
      <c r="G43" s="179">
        <v>54241</v>
      </c>
      <c r="H43" s="170">
        <v>18000</v>
      </c>
      <c r="I43" s="143"/>
      <c r="J43" s="143"/>
      <c r="K43" s="143"/>
      <c r="L43" s="143"/>
      <c r="M43" s="143"/>
    </row>
    <row r="44" spans="1:13" ht="10.5" customHeight="1">
      <c r="A44" s="61" t="s">
        <v>182</v>
      </c>
      <c r="B44" s="20">
        <v>55</v>
      </c>
      <c r="C44" s="36" t="s">
        <v>103</v>
      </c>
      <c r="D44" s="36"/>
      <c r="E44" s="36"/>
      <c r="F44" s="40">
        <f>SUM(F45:F52)</f>
        <v>529996</v>
      </c>
      <c r="G44" s="40">
        <f>SUM(G45:G52)</f>
        <v>341984</v>
      </c>
      <c r="H44" s="41">
        <f>SUM(H45:H52)</f>
        <v>292970</v>
      </c>
      <c r="I44" s="48"/>
      <c r="J44" s="48"/>
      <c r="K44" s="48"/>
      <c r="L44" s="48"/>
      <c r="M44" s="48"/>
    </row>
    <row r="45" spans="1:13" ht="10.5" customHeight="1">
      <c r="A45" s="61" t="s">
        <v>183</v>
      </c>
      <c r="B45" s="12"/>
      <c r="C45" s="7"/>
      <c r="D45" s="7">
        <v>551</v>
      </c>
      <c r="E45" s="15" t="s">
        <v>91</v>
      </c>
      <c r="F45" s="179">
        <v>94624</v>
      </c>
      <c r="G45" s="179">
        <v>124860</v>
      </c>
      <c r="H45" s="170">
        <v>107970</v>
      </c>
      <c r="I45" s="48"/>
      <c r="J45" s="48"/>
      <c r="K45" s="48"/>
      <c r="L45" s="48"/>
      <c r="M45" s="48"/>
    </row>
    <row r="46" spans="1:13" ht="10.5" customHeight="1">
      <c r="A46" s="61" t="s">
        <v>184</v>
      </c>
      <c r="B46" s="25"/>
      <c r="C46" s="7"/>
      <c r="D46" s="7">
        <v>552</v>
      </c>
      <c r="E46" s="15" t="s">
        <v>232</v>
      </c>
      <c r="F46" s="179"/>
      <c r="G46" s="179"/>
      <c r="H46" s="170">
        <v>0</v>
      </c>
      <c r="I46" s="48"/>
      <c r="J46" s="48"/>
      <c r="K46" s="48"/>
      <c r="L46" s="48"/>
      <c r="M46" s="48"/>
    </row>
    <row r="47" spans="1:8" ht="10.5" customHeight="1">
      <c r="A47" s="61" t="s">
        <v>185</v>
      </c>
      <c r="B47" s="24"/>
      <c r="C47" s="7"/>
      <c r="D47" s="7">
        <v>553</v>
      </c>
      <c r="E47" s="15" t="s">
        <v>233</v>
      </c>
      <c r="F47" s="179"/>
      <c r="G47" s="179"/>
      <c r="H47" s="170">
        <v>0</v>
      </c>
    </row>
    <row r="48" spans="1:8" s="82" customFormat="1" ht="10.5" customHeight="1">
      <c r="A48" s="61" t="s">
        <v>186</v>
      </c>
      <c r="B48" s="25"/>
      <c r="C48" s="20"/>
      <c r="D48" s="7">
        <v>554</v>
      </c>
      <c r="E48" s="15" t="s">
        <v>80</v>
      </c>
      <c r="F48" s="179"/>
      <c r="G48" s="179"/>
      <c r="H48" s="170">
        <v>0</v>
      </c>
    </row>
    <row r="49" spans="1:8" ht="10.5" customHeight="1">
      <c r="A49" s="61" t="s">
        <v>187</v>
      </c>
      <c r="B49" s="24"/>
      <c r="C49" s="7"/>
      <c r="D49" s="7">
        <v>555</v>
      </c>
      <c r="E49" s="15" t="s">
        <v>92</v>
      </c>
      <c r="F49" s="179"/>
      <c r="G49" s="179"/>
      <c r="H49" s="170">
        <v>0</v>
      </c>
    </row>
    <row r="50" spans="1:8" ht="10.5" customHeight="1">
      <c r="A50" s="61" t="s">
        <v>188</v>
      </c>
      <c r="B50" s="24"/>
      <c r="C50" s="18"/>
      <c r="D50" s="18">
        <v>556</v>
      </c>
      <c r="E50" s="26" t="s">
        <v>93</v>
      </c>
      <c r="F50" s="179"/>
      <c r="G50" s="179"/>
      <c r="H50" s="170">
        <v>0</v>
      </c>
    </row>
    <row r="51" spans="1:8" s="82" customFormat="1" ht="10.5" customHeight="1">
      <c r="A51" s="61" t="s">
        <v>189</v>
      </c>
      <c r="B51" s="25"/>
      <c r="C51" s="7"/>
      <c r="D51" s="7">
        <v>557</v>
      </c>
      <c r="E51" s="15" t="s">
        <v>234</v>
      </c>
      <c r="F51" s="179"/>
      <c r="G51" s="179"/>
      <c r="H51" s="170">
        <v>0</v>
      </c>
    </row>
    <row r="52" spans="1:8" s="82" customFormat="1" ht="10.5" customHeight="1">
      <c r="A52" s="61" t="s">
        <v>190</v>
      </c>
      <c r="B52" s="25"/>
      <c r="C52" s="7"/>
      <c r="D52" s="7">
        <v>558</v>
      </c>
      <c r="E52" s="15" t="s">
        <v>235</v>
      </c>
      <c r="F52" s="179">
        <v>435372</v>
      </c>
      <c r="G52" s="179">
        <v>217124</v>
      </c>
      <c r="H52" s="170">
        <v>185000</v>
      </c>
    </row>
    <row r="53" spans="1:13" ht="10.5" customHeight="1">
      <c r="A53" s="61" t="s">
        <v>191</v>
      </c>
      <c r="B53" s="20">
        <v>56</v>
      </c>
      <c r="C53" s="36" t="s">
        <v>81</v>
      </c>
      <c r="D53" s="36"/>
      <c r="E53" s="36"/>
      <c r="F53" s="40">
        <f>SUM(F54:F57)</f>
        <v>0</v>
      </c>
      <c r="G53" s="40">
        <f>SUM(G54:G57)</f>
        <v>0</v>
      </c>
      <c r="H53" s="41">
        <f>SUM(H54:H57)</f>
        <v>0</v>
      </c>
      <c r="I53" s="48"/>
      <c r="J53" s="48"/>
      <c r="K53" s="48"/>
      <c r="L53" s="48"/>
      <c r="M53" s="48"/>
    </row>
    <row r="54" spans="1:8" s="82" customFormat="1" ht="10.5" customHeight="1">
      <c r="A54" s="61" t="s">
        <v>192</v>
      </c>
      <c r="B54" s="25"/>
      <c r="C54" s="18"/>
      <c r="D54" s="19">
        <v>562</v>
      </c>
      <c r="E54" s="185" t="s">
        <v>20</v>
      </c>
      <c r="F54" s="179"/>
      <c r="G54" s="179"/>
      <c r="H54" s="170">
        <v>0</v>
      </c>
    </row>
    <row r="55" spans="1:8" s="82" customFormat="1" ht="10.5" customHeight="1">
      <c r="A55" s="61" t="s">
        <v>193</v>
      </c>
      <c r="B55" s="25"/>
      <c r="C55" s="18"/>
      <c r="D55" s="19">
        <v>563</v>
      </c>
      <c r="E55" s="185" t="s">
        <v>78</v>
      </c>
      <c r="F55" s="179"/>
      <c r="G55" s="179"/>
      <c r="H55" s="170">
        <v>0</v>
      </c>
    </row>
    <row r="56" spans="1:8" s="82" customFormat="1" ht="10.5" customHeight="1">
      <c r="A56" s="61" t="s">
        <v>194</v>
      </c>
      <c r="B56" s="25"/>
      <c r="C56" s="144"/>
      <c r="D56" s="19">
        <v>564</v>
      </c>
      <c r="E56" s="185" t="s">
        <v>82</v>
      </c>
      <c r="F56" s="179"/>
      <c r="G56" s="179"/>
      <c r="H56" s="170">
        <v>0</v>
      </c>
    </row>
    <row r="57" spans="1:8" s="82" customFormat="1" ht="10.5" customHeight="1">
      <c r="A57" s="61" t="s">
        <v>195</v>
      </c>
      <c r="B57" s="25"/>
      <c r="C57" s="144"/>
      <c r="D57" s="19">
        <v>569</v>
      </c>
      <c r="E57" s="185" t="s">
        <v>83</v>
      </c>
      <c r="F57" s="179"/>
      <c r="G57" s="179"/>
      <c r="H57" s="170">
        <v>0</v>
      </c>
    </row>
    <row r="58" spans="1:13" ht="10.5" customHeight="1">
      <c r="A58" s="61" t="s">
        <v>196</v>
      </c>
      <c r="B58" s="20">
        <v>57</v>
      </c>
      <c r="C58" s="36" t="s">
        <v>236</v>
      </c>
      <c r="D58" s="36"/>
      <c r="E58" s="36"/>
      <c r="F58" s="40">
        <f>SUM(F59:F59)</f>
        <v>0</v>
      </c>
      <c r="G58" s="40">
        <f>SUM(G59:G59)</f>
        <v>0</v>
      </c>
      <c r="H58" s="41">
        <f>SUM(H59:H59)</f>
        <v>0</v>
      </c>
      <c r="I58" s="48"/>
      <c r="J58" s="48"/>
      <c r="K58" s="48"/>
      <c r="L58" s="48"/>
      <c r="M58" s="48"/>
    </row>
    <row r="59" spans="1:8" ht="10.5" customHeight="1">
      <c r="A59" s="61" t="s">
        <v>197</v>
      </c>
      <c r="B59" s="24"/>
      <c r="C59" s="144"/>
      <c r="D59" s="19">
        <v>572</v>
      </c>
      <c r="E59" s="185" t="s">
        <v>237</v>
      </c>
      <c r="F59" s="179"/>
      <c r="G59" s="179"/>
      <c r="H59" s="170">
        <v>0</v>
      </c>
    </row>
    <row r="60" spans="1:8" ht="10.5" customHeight="1">
      <c r="A60" s="61" t="s">
        <v>198</v>
      </c>
      <c r="B60" s="20">
        <v>59</v>
      </c>
      <c r="C60" s="36" t="s">
        <v>24</v>
      </c>
      <c r="D60" s="38"/>
      <c r="E60" s="38"/>
      <c r="F60" s="40">
        <f>SUM(F61:F62)</f>
        <v>0</v>
      </c>
      <c r="G60" s="40">
        <f>SUM(G61:G62)</f>
        <v>0</v>
      </c>
      <c r="H60" s="41">
        <f>SUM(H61:H62)</f>
        <v>0</v>
      </c>
    </row>
    <row r="61" spans="1:8" ht="10.5" customHeight="1">
      <c r="A61" s="61" t="s">
        <v>199</v>
      </c>
      <c r="B61" s="24"/>
      <c r="C61" s="7"/>
      <c r="D61" s="27">
        <v>591</v>
      </c>
      <c r="E61" s="5" t="s">
        <v>25</v>
      </c>
      <c r="F61" s="179"/>
      <c r="G61" s="179"/>
      <c r="H61" s="170">
        <v>0</v>
      </c>
    </row>
    <row r="62" spans="1:8" ht="10.5" customHeight="1">
      <c r="A62" s="61" t="s">
        <v>200</v>
      </c>
      <c r="B62" s="24"/>
      <c r="C62" s="18"/>
      <c r="D62" s="19">
        <v>595</v>
      </c>
      <c r="E62" s="28" t="s">
        <v>26</v>
      </c>
      <c r="F62" s="179"/>
      <c r="G62" s="179"/>
      <c r="H62" s="170">
        <v>0</v>
      </c>
    </row>
    <row r="63" spans="1:8" ht="10.5" customHeight="1">
      <c r="A63" s="61" t="s">
        <v>201</v>
      </c>
      <c r="B63" s="296" t="s">
        <v>27</v>
      </c>
      <c r="C63" s="297"/>
      <c r="D63" s="297"/>
      <c r="E63" s="298"/>
      <c r="F63" s="65">
        <f>+F64+F70+F80+F86</f>
        <v>14468031</v>
      </c>
      <c r="G63" s="65">
        <f>+G64+G70+G80+G86</f>
        <v>18159438</v>
      </c>
      <c r="H63" s="66">
        <f>+H64+H70+H80+H86</f>
        <v>17581410.92</v>
      </c>
    </row>
    <row r="64" spans="1:8" ht="10.5" customHeight="1">
      <c r="A64" s="61" t="s">
        <v>202</v>
      </c>
      <c r="B64" s="20">
        <v>60</v>
      </c>
      <c r="C64" s="36" t="s">
        <v>105</v>
      </c>
      <c r="D64" s="36"/>
      <c r="E64" s="36"/>
      <c r="F64" s="40">
        <f>SUM(F65:F69)</f>
        <v>0</v>
      </c>
      <c r="G64" s="40">
        <f>SUM(G65:G69)</f>
        <v>0</v>
      </c>
      <c r="H64" s="41">
        <f>SUM(H65:H69)</f>
        <v>0</v>
      </c>
    </row>
    <row r="65" spans="1:8" ht="10.5" customHeight="1">
      <c r="A65" s="61" t="s">
        <v>203</v>
      </c>
      <c r="B65" s="24"/>
      <c r="C65" s="17"/>
      <c r="D65" s="7">
        <v>601</v>
      </c>
      <c r="E65" s="15" t="s">
        <v>94</v>
      </c>
      <c r="F65" s="179"/>
      <c r="G65" s="179"/>
      <c r="H65" s="170">
        <v>0</v>
      </c>
    </row>
    <row r="66" spans="1:8" ht="10.5" customHeight="1">
      <c r="A66" s="61" t="s">
        <v>204</v>
      </c>
      <c r="B66" s="24"/>
      <c r="C66" s="17"/>
      <c r="D66" s="7">
        <v>602</v>
      </c>
      <c r="E66" s="15" t="s">
        <v>95</v>
      </c>
      <c r="F66" s="179"/>
      <c r="G66" s="179"/>
      <c r="H66" s="170">
        <v>0</v>
      </c>
    </row>
    <row r="67" spans="1:8" s="82" customFormat="1" ht="10.5" customHeight="1">
      <c r="A67" s="61" t="s">
        <v>205</v>
      </c>
      <c r="B67" s="25"/>
      <c r="C67" s="144"/>
      <c r="D67" s="18">
        <v>603</v>
      </c>
      <c r="E67" s="26" t="s">
        <v>84</v>
      </c>
      <c r="F67" s="179"/>
      <c r="G67" s="179"/>
      <c r="H67" s="170">
        <v>0</v>
      </c>
    </row>
    <row r="68" spans="1:8" s="82" customFormat="1" ht="10.5" customHeight="1">
      <c r="A68" s="61" t="s">
        <v>206</v>
      </c>
      <c r="B68" s="25"/>
      <c r="C68" s="144"/>
      <c r="D68" s="18">
        <v>604</v>
      </c>
      <c r="E68" s="26" t="s">
        <v>104</v>
      </c>
      <c r="F68" s="179"/>
      <c r="G68" s="179"/>
      <c r="H68" s="170">
        <v>0</v>
      </c>
    </row>
    <row r="69" spans="1:8" ht="10.5" customHeight="1">
      <c r="A69" s="61" t="s">
        <v>207</v>
      </c>
      <c r="B69" s="24"/>
      <c r="C69" s="29"/>
      <c r="D69" s="18">
        <v>609</v>
      </c>
      <c r="E69" s="26" t="s">
        <v>99</v>
      </c>
      <c r="F69" s="179"/>
      <c r="G69" s="179"/>
      <c r="H69" s="170">
        <v>0</v>
      </c>
    </row>
    <row r="70" spans="1:8" ht="10.5" customHeight="1">
      <c r="A70" s="61" t="s">
        <v>208</v>
      </c>
      <c r="B70" s="20">
        <v>64</v>
      </c>
      <c r="C70" s="36" t="s">
        <v>127</v>
      </c>
      <c r="D70" s="36"/>
      <c r="E70" s="36"/>
      <c r="F70" s="40">
        <f>SUM(F71:F79)</f>
        <v>285461</v>
      </c>
      <c r="G70" s="40">
        <f>SUM(G71:G79)</f>
        <v>253243</v>
      </c>
      <c r="H70" s="41">
        <f>SUM(H71:H79)</f>
        <v>15497.92</v>
      </c>
    </row>
    <row r="71" spans="1:8" ht="10.5" customHeight="1">
      <c r="A71" s="61" t="s">
        <v>209</v>
      </c>
      <c r="B71" s="24"/>
      <c r="C71" s="17"/>
      <c r="D71" s="7">
        <v>641</v>
      </c>
      <c r="E71" s="15" t="s">
        <v>19</v>
      </c>
      <c r="F71" s="178"/>
      <c r="G71" s="179"/>
      <c r="H71" s="170">
        <v>0</v>
      </c>
    </row>
    <row r="72" spans="1:8" ht="10.5" customHeight="1">
      <c r="A72" s="61" t="s">
        <v>210</v>
      </c>
      <c r="B72" s="24"/>
      <c r="C72" s="17"/>
      <c r="D72" s="7">
        <v>642</v>
      </c>
      <c r="E72" s="15" t="s">
        <v>96</v>
      </c>
      <c r="F72" s="178"/>
      <c r="G72" s="179"/>
      <c r="H72" s="170">
        <v>0</v>
      </c>
    </row>
    <row r="73" spans="1:8" ht="10.5" customHeight="1">
      <c r="A73" s="61" t="s">
        <v>211</v>
      </c>
      <c r="B73" s="24"/>
      <c r="C73" s="17"/>
      <c r="D73" s="7">
        <v>643</v>
      </c>
      <c r="E73" s="15" t="s">
        <v>227</v>
      </c>
      <c r="F73" s="178"/>
      <c r="G73" s="179"/>
      <c r="H73" s="170">
        <v>0</v>
      </c>
    </row>
    <row r="74" spans="1:8" ht="10.5" customHeight="1">
      <c r="A74" s="61" t="s">
        <v>212</v>
      </c>
      <c r="B74" s="24"/>
      <c r="C74" s="17"/>
      <c r="D74" s="27">
        <v>644</v>
      </c>
      <c r="E74" s="15" t="s">
        <v>100</v>
      </c>
      <c r="F74" s="178">
        <v>2444</v>
      </c>
      <c r="G74" s="179">
        <v>1550</v>
      </c>
      <c r="H74" s="170">
        <v>0</v>
      </c>
    </row>
    <row r="75" spans="1:8" ht="10.5" customHeight="1">
      <c r="A75" s="61" t="s">
        <v>213</v>
      </c>
      <c r="B75" s="24"/>
      <c r="C75" s="17"/>
      <c r="D75" s="27">
        <v>645</v>
      </c>
      <c r="E75" s="184" t="s">
        <v>85</v>
      </c>
      <c r="F75" s="179"/>
      <c r="G75" s="179"/>
      <c r="H75" s="170">
        <v>0</v>
      </c>
    </row>
    <row r="76" spans="1:8" ht="10.5" customHeight="1">
      <c r="A76" s="61" t="s">
        <v>214</v>
      </c>
      <c r="B76" s="24"/>
      <c r="C76" s="17"/>
      <c r="D76" s="27">
        <v>646</v>
      </c>
      <c r="E76" s="184" t="s">
        <v>126</v>
      </c>
      <c r="F76" s="179"/>
      <c r="G76" s="179"/>
      <c r="H76" s="170">
        <v>0</v>
      </c>
    </row>
    <row r="77" spans="1:8" ht="10.5" customHeight="1">
      <c r="A77" s="61" t="s">
        <v>215</v>
      </c>
      <c r="B77" s="24"/>
      <c r="C77" s="17"/>
      <c r="D77" s="27">
        <v>647</v>
      </c>
      <c r="E77" s="184" t="s">
        <v>86</v>
      </c>
      <c r="F77" s="179"/>
      <c r="G77" s="179"/>
      <c r="H77" s="170">
        <v>0</v>
      </c>
    </row>
    <row r="78" spans="1:8" ht="10.5" customHeight="1">
      <c r="A78" s="61" t="s">
        <v>216</v>
      </c>
      <c r="B78" s="24"/>
      <c r="C78" s="17"/>
      <c r="D78" s="27">
        <v>648</v>
      </c>
      <c r="E78" s="184" t="s">
        <v>97</v>
      </c>
      <c r="F78" s="179">
        <v>279260</v>
      </c>
      <c r="G78" s="179">
        <v>235466</v>
      </c>
      <c r="H78" s="170">
        <v>15497.92</v>
      </c>
    </row>
    <row r="79" spans="1:8" ht="10.5" customHeight="1">
      <c r="A79" s="61" t="s">
        <v>217</v>
      </c>
      <c r="B79" s="24"/>
      <c r="C79" s="29"/>
      <c r="D79" s="19">
        <v>649</v>
      </c>
      <c r="E79" s="185" t="s">
        <v>98</v>
      </c>
      <c r="F79" s="179">
        <v>3757</v>
      </c>
      <c r="G79" s="179">
        <v>16227</v>
      </c>
      <c r="H79" s="170">
        <v>0</v>
      </c>
    </row>
    <row r="80" spans="1:8" ht="10.5" customHeight="1">
      <c r="A80" s="61" t="s">
        <v>218</v>
      </c>
      <c r="B80" s="20">
        <v>66</v>
      </c>
      <c r="C80" s="36" t="s">
        <v>87</v>
      </c>
      <c r="D80" s="36"/>
      <c r="E80" s="36"/>
      <c r="F80" s="40">
        <f>SUM(F81:F85)</f>
        <v>1007</v>
      </c>
      <c r="G80" s="40">
        <f>SUM(G81:G85)</f>
        <v>1576</v>
      </c>
      <c r="H80" s="41">
        <f>SUM(H81:H85)</f>
        <v>0</v>
      </c>
    </row>
    <row r="81" spans="1:8" ht="10.5" customHeight="1">
      <c r="A81" s="61" t="s">
        <v>219</v>
      </c>
      <c r="B81" s="24"/>
      <c r="C81" s="29"/>
      <c r="D81" s="19">
        <v>662</v>
      </c>
      <c r="E81" s="185" t="s">
        <v>20</v>
      </c>
      <c r="F81" s="179">
        <v>1007</v>
      </c>
      <c r="G81" s="179">
        <v>1576</v>
      </c>
      <c r="H81" s="170">
        <v>0</v>
      </c>
    </row>
    <row r="82" spans="1:8" ht="10.5" customHeight="1">
      <c r="A82" s="61" t="s">
        <v>220</v>
      </c>
      <c r="B82" s="24"/>
      <c r="C82" s="29"/>
      <c r="D82" s="19">
        <v>663</v>
      </c>
      <c r="E82" s="185" t="s">
        <v>88</v>
      </c>
      <c r="F82" s="179"/>
      <c r="G82" s="179"/>
      <c r="H82" s="170">
        <v>0</v>
      </c>
    </row>
    <row r="83" spans="1:8" ht="10.5" customHeight="1">
      <c r="A83" s="61" t="s">
        <v>221</v>
      </c>
      <c r="B83" s="24"/>
      <c r="C83" s="29"/>
      <c r="D83" s="19">
        <v>664</v>
      </c>
      <c r="E83" s="185" t="s">
        <v>89</v>
      </c>
      <c r="F83" s="179"/>
      <c r="G83" s="179"/>
      <c r="H83" s="170">
        <v>0</v>
      </c>
    </row>
    <row r="84" spans="1:8" ht="10.5" customHeight="1">
      <c r="A84" s="61" t="s">
        <v>222</v>
      </c>
      <c r="B84" s="24"/>
      <c r="C84" s="29"/>
      <c r="D84" s="19">
        <v>665</v>
      </c>
      <c r="E84" s="185" t="s">
        <v>228</v>
      </c>
      <c r="F84" s="179"/>
      <c r="G84" s="179"/>
      <c r="H84" s="170">
        <v>0</v>
      </c>
    </row>
    <row r="85" spans="1:8" ht="10.5" customHeight="1">
      <c r="A85" s="61" t="s">
        <v>223</v>
      </c>
      <c r="B85" s="24"/>
      <c r="C85" s="29"/>
      <c r="D85" s="19">
        <v>669</v>
      </c>
      <c r="E85" s="185" t="s">
        <v>90</v>
      </c>
      <c r="F85" s="179"/>
      <c r="G85" s="179"/>
      <c r="H85" s="170">
        <v>0</v>
      </c>
    </row>
    <row r="86" spans="1:8" ht="10.5" customHeight="1">
      <c r="A86" s="61" t="s">
        <v>224</v>
      </c>
      <c r="B86" s="20">
        <v>67</v>
      </c>
      <c r="C86" s="299" t="s">
        <v>229</v>
      </c>
      <c r="D86" s="300"/>
      <c r="E86" s="301"/>
      <c r="F86" s="40">
        <f>SUM(F87:F87)</f>
        <v>14181563</v>
      </c>
      <c r="G86" s="40">
        <f>SUM(G87:G87)</f>
        <v>17904619</v>
      </c>
      <c r="H86" s="41">
        <f>SUM(H87:H87)</f>
        <v>17565913</v>
      </c>
    </row>
    <row r="87" spans="1:8" ht="10.5" customHeight="1">
      <c r="A87" s="61" t="s">
        <v>225</v>
      </c>
      <c r="B87" s="24"/>
      <c r="C87" s="29"/>
      <c r="D87" s="19">
        <v>672</v>
      </c>
      <c r="E87" s="185" t="s">
        <v>238</v>
      </c>
      <c r="F87" s="179">
        <v>14181563</v>
      </c>
      <c r="G87" s="179">
        <v>17904619</v>
      </c>
      <c r="H87" s="170">
        <v>17565913</v>
      </c>
    </row>
    <row r="88" spans="1:8" ht="10.5" customHeight="1" thickBot="1">
      <c r="A88" s="75" t="s">
        <v>226</v>
      </c>
      <c r="B88" s="31" t="s">
        <v>243</v>
      </c>
      <c r="C88" s="32"/>
      <c r="D88" s="32"/>
      <c r="E88" s="33"/>
      <c r="F88" s="76">
        <f>+F63-F10</f>
        <v>7207</v>
      </c>
      <c r="G88" s="76">
        <f>+G63-G10</f>
        <v>19352</v>
      </c>
      <c r="H88" s="77">
        <f>+H63-H10</f>
        <v>0</v>
      </c>
    </row>
    <row r="89" spans="1:8" ht="9.75" customHeight="1">
      <c r="A89" s="6"/>
      <c r="B89" s="78"/>
      <c r="C89" s="78"/>
      <c r="D89" s="78"/>
      <c r="E89" s="24"/>
      <c r="F89" s="43"/>
      <c r="G89" s="43"/>
      <c r="H89" s="43"/>
    </row>
    <row r="90" ht="14.25" customHeight="1"/>
    <row r="91" spans="1:8" s="35" customFormat="1" ht="15" customHeight="1">
      <c r="A91" s="302" t="s">
        <v>139</v>
      </c>
      <c r="B91" s="303"/>
      <c r="C91" s="303"/>
      <c r="D91" s="303"/>
      <c r="E91" s="265" t="s">
        <v>331</v>
      </c>
      <c r="F91" s="267" t="s">
        <v>142</v>
      </c>
      <c r="G91" s="295">
        <v>44104</v>
      </c>
      <c r="H91" s="86" t="s">
        <v>46</v>
      </c>
    </row>
    <row r="92" s="35" customFormat="1" ht="15" customHeight="1"/>
    <row r="93" spans="1:8" s="35" customFormat="1" ht="15" customHeight="1">
      <c r="A93" s="302" t="s">
        <v>141</v>
      </c>
      <c r="B93" s="302"/>
      <c r="C93" s="303"/>
      <c r="D93" s="303"/>
      <c r="E93" s="35" t="s">
        <v>330</v>
      </c>
      <c r="F93" s="267" t="s">
        <v>142</v>
      </c>
      <c r="G93" s="295">
        <v>44104</v>
      </c>
      <c r="H93" s="86" t="s">
        <v>46</v>
      </c>
    </row>
    <row r="94" spans="3:8" s="35" customFormat="1" ht="15" customHeight="1">
      <c r="C94" s="266"/>
      <c r="D94" s="266"/>
      <c r="F94" s="268"/>
      <c r="H94" s="86"/>
    </row>
    <row r="95" spans="1:8" s="35" customFormat="1" ht="15" customHeight="1">
      <c r="A95" s="302" t="s">
        <v>268</v>
      </c>
      <c r="B95" s="302"/>
      <c r="C95" s="303"/>
      <c r="D95" s="303"/>
      <c r="E95" s="35" t="s">
        <v>280</v>
      </c>
      <c r="F95" s="267" t="s">
        <v>142</v>
      </c>
      <c r="G95" s="272"/>
      <c r="H95" s="86" t="s">
        <v>46</v>
      </c>
    </row>
    <row r="96" spans="1:8" ht="12.75">
      <c r="A96" s="245"/>
      <c r="B96" s="245"/>
      <c r="C96" s="245"/>
      <c r="D96" s="245"/>
      <c r="E96" s="245"/>
      <c r="F96" s="236"/>
      <c r="G96" s="236"/>
      <c r="H96" s="236"/>
    </row>
  </sheetData>
  <sheetProtection/>
  <mergeCells count="12">
    <mergeCell ref="C8:D8"/>
    <mergeCell ref="B10:E10"/>
    <mergeCell ref="B63:E63"/>
    <mergeCell ref="C86:E86"/>
    <mergeCell ref="A91:D91"/>
    <mergeCell ref="A93:D93"/>
    <mergeCell ref="A95:D95"/>
    <mergeCell ref="B1:E1"/>
    <mergeCell ref="B2:E2"/>
    <mergeCell ref="A4:H4"/>
    <mergeCell ref="A6:H6"/>
    <mergeCell ref="A7:H7"/>
  </mergeCells>
  <printOptions horizontalCentered="1"/>
  <pageMargins left="0.3937007874015748" right="0.31496062992125984" top="0.3937007874015748" bottom="0.3937007874015748" header="0.31496062992125984" footer="0.31496062992125984"/>
  <pageSetup fitToHeight="1" fitToWidth="1" horizontalDpi="300" verticalDpi="300" orientation="portrait" paperSize="9" scale="74" r:id="rId3"/>
  <rowBreaks count="1" manualBreakCount="1">
    <brk id="8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25">
      <selection activeCell="C23" sqref="C23"/>
    </sheetView>
  </sheetViews>
  <sheetFormatPr defaultColWidth="9.25390625" defaultRowHeight="12.75"/>
  <cols>
    <col min="1" max="1" width="3.25390625" style="138" customWidth="1"/>
    <col min="2" max="2" width="38.375" style="138" customWidth="1"/>
    <col min="3" max="3" width="12.625" style="138" customWidth="1"/>
    <col min="4" max="4" width="2.625" style="138" customWidth="1"/>
    <col min="5" max="5" width="4.00390625" style="138" hidden="1" customWidth="1"/>
    <col min="6" max="6" width="3.25390625" style="138" customWidth="1"/>
    <col min="7" max="7" width="38.375" style="138" customWidth="1"/>
    <col min="8" max="8" width="12.625" style="138" customWidth="1"/>
    <col min="9" max="9" width="0" style="138" hidden="1" customWidth="1"/>
    <col min="10" max="10" width="9.375" style="138" customWidth="1"/>
    <col min="11" max="16384" width="9.25390625" style="138" customWidth="1"/>
  </cols>
  <sheetData>
    <row r="1" spans="1:7" ht="12.75">
      <c r="A1" s="313" t="s">
        <v>0</v>
      </c>
      <c r="B1" s="314"/>
      <c r="C1" s="48"/>
      <c r="D1" s="48"/>
      <c r="E1" s="48"/>
      <c r="F1" s="48"/>
      <c r="G1" s="50" t="s">
        <v>29</v>
      </c>
    </row>
    <row r="2" spans="1:8" ht="12.75">
      <c r="A2" s="313" t="s">
        <v>131</v>
      </c>
      <c r="B2" s="314"/>
      <c r="C2" s="48"/>
      <c r="D2" s="48"/>
      <c r="E2" s="48"/>
      <c r="F2" s="48"/>
      <c r="G2" s="50" t="s">
        <v>140</v>
      </c>
      <c r="H2" s="264">
        <f>'P1 - Přehled'!H2</f>
        <v>1406</v>
      </c>
    </row>
    <row r="3" spans="2:8" ht="12.75">
      <c r="B3" s="48"/>
      <c r="C3" s="48"/>
      <c r="D3" s="48"/>
      <c r="E3" s="48"/>
      <c r="F3" s="48"/>
      <c r="G3" s="48"/>
      <c r="H3" s="50"/>
    </row>
    <row r="4" spans="2:8" ht="12.75">
      <c r="B4" s="305" t="s">
        <v>293</v>
      </c>
      <c r="C4" s="305"/>
      <c r="D4" s="305"/>
      <c r="E4" s="305"/>
      <c r="F4" s="305"/>
      <c r="G4" s="305"/>
      <c r="H4" s="305"/>
    </row>
    <row r="5" spans="2:8" ht="12.75">
      <c r="B5" s="119"/>
      <c r="C5" s="79"/>
      <c r="D5" s="79"/>
      <c r="E5" s="79"/>
      <c r="F5" s="79"/>
      <c r="G5" s="79"/>
      <c r="H5" s="79"/>
    </row>
    <row r="6" spans="1:8" ht="12.75">
      <c r="A6" s="304"/>
      <c r="B6" s="315"/>
      <c r="C6" s="315"/>
      <c r="D6" s="315"/>
      <c r="E6" s="315"/>
      <c r="F6" s="315"/>
      <c r="G6" s="315"/>
      <c r="H6" s="315"/>
    </row>
    <row r="7" spans="1:8" ht="41.25" customHeight="1">
      <c r="A7" s="306" t="str">
        <f>'P1 - Přehled'!A6:H6</f>
        <v>Gymnázium, Frýdlant, Mládeže 884, příspěvková organizace</v>
      </c>
      <c r="B7" s="306"/>
      <c r="C7" s="306"/>
      <c r="D7" s="306"/>
      <c r="E7" s="306"/>
      <c r="F7" s="306"/>
      <c r="G7" s="306"/>
      <c r="H7" s="306"/>
    </row>
    <row r="8" spans="2:8" ht="12.75">
      <c r="B8" s="48"/>
      <c r="C8" s="48"/>
      <c r="D8" s="48"/>
      <c r="E8" s="48"/>
      <c r="F8" s="48"/>
      <c r="G8" s="48"/>
      <c r="H8" s="48"/>
    </row>
    <row r="9" spans="2:8" ht="13.5" thickBot="1">
      <c r="B9" s="119" t="s">
        <v>30</v>
      </c>
      <c r="C9" s="50" t="s">
        <v>128</v>
      </c>
      <c r="D9" s="48"/>
      <c r="E9" s="48"/>
      <c r="G9" s="164" t="s">
        <v>41</v>
      </c>
      <c r="H9" s="165" t="s">
        <v>128</v>
      </c>
    </row>
    <row r="10" spans="1:8" ht="12.75">
      <c r="A10" s="120">
        <v>1</v>
      </c>
      <c r="B10" s="121" t="s">
        <v>31</v>
      </c>
      <c r="C10" s="122"/>
      <c r="D10" s="44"/>
      <c r="E10" s="44"/>
      <c r="F10" s="166">
        <v>37</v>
      </c>
      <c r="G10" s="167" t="s">
        <v>112</v>
      </c>
      <c r="H10" s="168">
        <v>1425276</v>
      </c>
    </row>
    <row r="11" spans="1:8" ht="12.75">
      <c r="A11" s="126">
        <v>2</v>
      </c>
      <c r="B11" s="2" t="s">
        <v>32</v>
      </c>
      <c r="C11" s="127">
        <v>1907024</v>
      </c>
      <c r="D11" s="44"/>
      <c r="E11" s="44"/>
      <c r="F11" s="187"/>
      <c r="G11" s="188" t="s">
        <v>306</v>
      </c>
      <c r="H11" s="189"/>
    </row>
    <row r="12" spans="1:8" ht="12.75">
      <c r="A12" s="126">
        <v>3</v>
      </c>
      <c r="B12" s="2" t="s">
        <v>320</v>
      </c>
      <c r="C12" s="127">
        <v>15658889</v>
      </c>
      <c r="D12" s="44"/>
      <c r="E12" s="44"/>
      <c r="F12" s="187">
        <v>38</v>
      </c>
      <c r="G12" s="193" t="s">
        <v>283</v>
      </c>
      <c r="H12" s="189">
        <v>15497.92</v>
      </c>
    </row>
    <row r="13" spans="1:8" ht="15" customHeight="1">
      <c r="A13" s="126">
        <v>4</v>
      </c>
      <c r="B13" s="2" t="s">
        <v>33</v>
      </c>
      <c r="C13" s="127">
        <v>15497.92</v>
      </c>
      <c r="D13" s="44"/>
      <c r="E13" s="44"/>
      <c r="F13" s="169">
        <v>39</v>
      </c>
      <c r="G13" s="171" t="s">
        <v>262</v>
      </c>
      <c r="H13" s="170">
        <v>1302249</v>
      </c>
    </row>
    <row r="14" spans="1:8" ht="12.75">
      <c r="A14" s="126">
        <v>5</v>
      </c>
      <c r="B14" s="2" t="s">
        <v>34</v>
      </c>
      <c r="C14" s="127"/>
      <c r="D14" s="44"/>
      <c r="E14" s="44"/>
      <c r="F14" s="169">
        <v>40</v>
      </c>
      <c r="G14" s="15" t="s">
        <v>240</v>
      </c>
      <c r="H14" s="170"/>
    </row>
    <row r="15" spans="1:8" ht="24">
      <c r="A15" s="126">
        <v>6</v>
      </c>
      <c r="B15" s="2" t="s">
        <v>249</v>
      </c>
      <c r="C15" s="127"/>
      <c r="D15" s="44"/>
      <c r="E15" s="44"/>
      <c r="F15" s="169">
        <v>41</v>
      </c>
      <c r="G15" s="171" t="s">
        <v>267</v>
      </c>
      <c r="H15" s="170"/>
    </row>
    <row r="16" spans="1:8" ht="12.75">
      <c r="A16" s="126">
        <v>7</v>
      </c>
      <c r="B16" s="2" t="s">
        <v>35</v>
      </c>
      <c r="C16" s="127"/>
      <c r="D16" s="44"/>
      <c r="E16" s="44"/>
      <c r="F16" s="275"/>
      <c r="G16" s="273"/>
      <c r="H16" s="274"/>
    </row>
    <row r="17" spans="1:8" ht="12.75">
      <c r="A17" s="126">
        <v>8</v>
      </c>
      <c r="B17" s="128" t="s">
        <v>122</v>
      </c>
      <c r="C17" s="74">
        <f>SUM(C10:C16)</f>
        <v>17581410.92</v>
      </c>
      <c r="D17" s="44"/>
      <c r="E17" s="44"/>
      <c r="F17" s="169">
        <v>42</v>
      </c>
      <c r="G17" s="171" t="s">
        <v>240</v>
      </c>
      <c r="H17" s="170"/>
    </row>
    <row r="18" spans="1:8" ht="12.75">
      <c r="A18" s="126"/>
      <c r="B18" s="128"/>
      <c r="C18" s="127"/>
      <c r="D18" s="44"/>
      <c r="E18" s="44"/>
      <c r="F18" s="169">
        <v>43</v>
      </c>
      <c r="G18" s="171" t="s">
        <v>263</v>
      </c>
      <c r="H18" s="170"/>
    </row>
    <row r="19" spans="1:8" ht="12.75">
      <c r="A19" s="126">
        <v>9</v>
      </c>
      <c r="B19" s="2" t="s">
        <v>302</v>
      </c>
      <c r="C19" s="127">
        <v>1799054</v>
      </c>
      <c r="D19" s="44"/>
      <c r="E19" s="44"/>
      <c r="F19" s="169">
        <v>44</v>
      </c>
      <c r="G19" s="15" t="s">
        <v>245</v>
      </c>
      <c r="H19" s="170">
        <v>83084.78</v>
      </c>
    </row>
    <row r="20" spans="1:8" ht="12.75">
      <c r="A20" s="126">
        <v>10</v>
      </c>
      <c r="B20" s="2" t="s">
        <v>13</v>
      </c>
      <c r="C20" s="290">
        <f>'P6 - Mzdy'!G17:G17</f>
        <v>15658889</v>
      </c>
      <c r="D20" s="44"/>
      <c r="E20" s="44"/>
      <c r="F20" s="169">
        <v>45</v>
      </c>
      <c r="G20" s="171" t="s">
        <v>284</v>
      </c>
      <c r="H20" s="274"/>
    </row>
    <row r="21" spans="1:8" ht="12.75">
      <c r="A21" s="126">
        <v>11</v>
      </c>
      <c r="B21" s="2" t="s">
        <v>301</v>
      </c>
      <c r="C21" s="180"/>
      <c r="D21" s="44"/>
      <c r="E21" s="44"/>
      <c r="F21" s="169">
        <v>46</v>
      </c>
      <c r="G21" s="141" t="s">
        <v>110</v>
      </c>
      <c r="H21" s="41">
        <f>+H10+H17+H18+H20+H19</f>
        <v>1508360.78</v>
      </c>
    </row>
    <row r="22" spans="1:8" ht="12.75">
      <c r="A22" s="126">
        <v>12</v>
      </c>
      <c r="B22" s="2" t="s">
        <v>303</v>
      </c>
      <c r="C22" s="180">
        <v>15497.92</v>
      </c>
      <c r="D22" s="44"/>
      <c r="E22" s="44"/>
      <c r="F22" s="275"/>
      <c r="G22" s="273"/>
      <c r="H22" s="274"/>
    </row>
    <row r="23" spans="1:14" ht="12.75">
      <c r="A23" s="126">
        <v>13</v>
      </c>
      <c r="B23" s="2" t="s">
        <v>40</v>
      </c>
      <c r="C23" s="127">
        <v>107970</v>
      </c>
      <c r="D23" s="44"/>
      <c r="E23" s="44"/>
      <c r="F23" s="169">
        <v>47</v>
      </c>
      <c r="G23" s="15" t="s">
        <v>107</v>
      </c>
      <c r="H23" s="170"/>
      <c r="N23" s="82"/>
    </row>
    <row r="24" spans="1:8" ht="12.75">
      <c r="A24" s="126">
        <v>14</v>
      </c>
      <c r="B24" s="211" t="s">
        <v>276</v>
      </c>
      <c r="C24" s="127"/>
      <c r="D24" s="44"/>
      <c r="E24" s="44"/>
      <c r="F24" s="169">
        <v>48</v>
      </c>
      <c r="G24" s="15" t="s">
        <v>108</v>
      </c>
      <c r="H24" s="170"/>
    </row>
    <row r="25" spans="1:8" ht="12.75">
      <c r="A25" s="126"/>
      <c r="B25" s="2"/>
      <c r="C25" s="127"/>
      <c r="D25" s="44"/>
      <c r="E25" s="44"/>
      <c r="F25" s="169">
        <v>49</v>
      </c>
      <c r="G25" s="15" t="s">
        <v>308</v>
      </c>
      <c r="H25" s="170"/>
    </row>
    <row r="26" spans="1:8" ht="12.75">
      <c r="A26" s="126">
        <v>15</v>
      </c>
      <c r="B26" s="128" t="s">
        <v>123</v>
      </c>
      <c r="C26" s="74">
        <f>SUM(C19:C24)</f>
        <v>17581410.92</v>
      </c>
      <c r="D26" s="44"/>
      <c r="E26" s="44"/>
      <c r="F26" s="169">
        <v>50</v>
      </c>
      <c r="G26" s="171" t="s">
        <v>264</v>
      </c>
      <c r="H26" s="170"/>
    </row>
    <row r="27" spans="1:8" ht="12.75">
      <c r="A27" s="156"/>
      <c r="B27" s="157"/>
      <c r="C27" s="127"/>
      <c r="D27" s="44"/>
      <c r="E27" s="44"/>
      <c r="F27" s="169">
        <v>51</v>
      </c>
      <c r="G27" s="171" t="s">
        <v>277</v>
      </c>
      <c r="H27" s="170"/>
    </row>
    <row r="28" spans="1:8" ht="25.5" customHeight="1">
      <c r="A28" s="130">
        <v>16</v>
      </c>
      <c r="B28" s="128" t="s">
        <v>244</v>
      </c>
      <c r="C28" s="131">
        <f>+C17-C26</f>
        <v>0</v>
      </c>
      <c r="D28" s="44"/>
      <c r="E28" s="44"/>
      <c r="F28" s="169">
        <v>52</v>
      </c>
      <c r="G28" s="155" t="s">
        <v>287</v>
      </c>
      <c r="H28" s="278"/>
    </row>
    <row r="29" spans="1:8" ht="13.5" thickBot="1">
      <c r="A29" s="160"/>
      <c r="B29" s="161"/>
      <c r="C29" s="132"/>
      <c r="D29" s="44"/>
      <c r="E29" s="44"/>
      <c r="F29" s="277">
        <v>53</v>
      </c>
      <c r="G29" s="171" t="s">
        <v>239</v>
      </c>
      <c r="H29" s="170">
        <f>H12</f>
        <v>15497.92</v>
      </c>
    </row>
    <row r="30" spans="1:8" ht="24">
      <c r="A30" s="154"/>
      <c r="B30" s="154"/>
      <c r="C30" s="43"/>
      <c r="D30" s="44"/>
      <c r="E30" s="44"/>
      <c r="F30" s="169">
        <v>54</v>
      </c>
      <c r="G30" s="276" t="s">
        <v>285</v>
      </c>
      <c r="H30" s="278"/>
    </row>
    <row r="31" spans="1:8" ht="24.75" thickBot="1">
      <c r="A31" s="48"/>
      <c r="B31" s="119" t="s">
        <v>272</v>
      </c>
      <c r="C31" s="50" t="s">
        <v>128</v>
      </c>
      <c r="D31" s="44"/>
      <c r="E31" s="44"/>
      <c r="F31" s="169">
        <v>55</v>
      </c>
      <c r="G31" s="171" t="s">
        <v>266</v>
      </c>
      <c r="H31" s="170">
        <v>1302249</v>
      </c>
    </row>
    <row r="32" spans="1:8" ht="12.75">
      <c r="A32" s="123">
        <v>17</v>
      </c>
      <c r="B32" s="124" t="s">
        <v>112</v>
      </c>
      <c r="C32" s="125">
        <v>99467</v>
      </c>
      <c r="D32" s="44"/>
      <c r="E32" s="44"/>
      <c r="F32" s="169">
        <v>56</v>
      </c>
      <c r="G32" s="141" t="s">
        <v>109</v>
      </c>
      <c r="H32" s="41">
        <f>SUM(H23:H31)</f>
        <v>1317746.92</v>
      </c>
    </row>
    <row r="33" spans="1:8" ht="13.5" customHeight="1">
      <c r="A33" s="190">
        <v>18</v>
      </c>
      <c r="B33" s="195" t="s">
        <v>242</v>
      </c>
      <c r="C33" s="192"/>
      <c r="D33" s="44"/>
      <c r="E33" s="44"/>
      <c r="F33" s="169"/>
      <c r="G33" s="141"/>
      <c r="H33" s="41"/>
    </row>
    <row r="34" spans="1:8" ht="12.75">
      <c r="A34" s="190">
        <v>19</v>
      </c>
      <c r="B34" s="195" t="s">
        <v>321</v>
      </c>
      <c r="C34" s="192"/>
      <c r="D34" s="44"/>
      <c r="E34" s="44"/>
      <c r="F34" s="169">
        <v>57</v>
      </c>
      <c r="G34" s="141" t="s">
        <v>111</v>
      </c>
      <c r="H34" s="41">
        <f>H21-H32</f>
        <v>190613.8600000001</v>
      </c>
    </row>
    <row r="35" spans="1:8" ht="12.75">
      <c r="A35" s="190"/>
      <c r="B35" s="195"/>
      <c r="C35" s="192"/>
      <c r="D35" s="44"/>
      <c r="E35" s="44"/>
      <c r="F35" s="275"/>
      <c r="G35" s="273"/>
      <c r="H35" s="274"/>
    </row>
    <row r="36" spans="1:8" ht="24">
      <c r="A36" s="129">
        <v>20</v>
      </c>
      <c r="B36" s="70" t="s">
        <v>113</v>
      </c>
      <c r="C36" s="42">
        <v>107970</v>
      </c>
      <c r="D36" s="44"/>
      <c r="E36" s="44"/>
      <c r="F36" s="169">
        <v>58</v>
      </c>
      <c r="G36" s="171" t="s">
        <v>265</v>
      </c>
      <c r="H36" s="41"/>
    </row>
    <row r="37" spans="1:8" ht="12.75">
      <c r="A37" s="129">
        <v>21</v>
      </c>
      <c r="B37" s="70" t="s">
        <v>114</v>
      </c>
      <c r="C37" s="42"/>
      <c r="D37" s="44"/>
      <c r="E37" s="44"/>
      <c r="F37" s="169"/>
      <c r="G37" s="15"/>
      <c r="H37" s="170"/>
    </row>
    <row r="38" spans="1:8" ht="12.75">
      <c r="A38" s="129">
        <v>22</v>
      </c>
      <c r="B38" s="70" t="s">
        <v>241</v>
      </c>
      <c r="C38" s="42"/>
      <c r="D38" s="44"/>
      <c r="E38" s="44"/>
      <c r="F38" s="169">
        <v>59</v>
      </c>
      <c r="G38" s="141" t="s">
        <v>307</v>
      </c>
      <c r="H38" s="41">
        <f>H34-H15-H36</f>
        <v>190613.8600000001</v>
      </c>
    </row>
    <row r="39" spans="1:8" ht="24.75" thickBot="1">
      <c r="A39" s="129">
        <v>23</v>
      </c>
      <c r="B39" s="155" t="s">
        <v>275</v>
      </c>
      <c r="C39" s="42"/>
      <c r="D39" s="137"/>
      <c r="E39" s="137"/>
      <c r="F39" s="174"/>
      <c r="G39" s="175"/>
      <c r="H39" s="176"/>
    </row>
    <row r="40" spans="1:5" ht="12.75">
      <c r="A40" s="129">
        <v>24</v>
      </c>
      <c r="B40" s="155" t="s">
        <v>300</v>
      </c>
      <c r="C40" s="42"/>
      <c r="D40" s="137"/>
      <c r="E40" s="137"/>
    </row>
    <row r="41" spans="1:5" ht="24">
      <c r="A41" s="129">
        <v>25</v>
      </c>
      <c r="B41" s="155" t="s">
        <v>115</v>
      </c>
      <c r="C41" s="42"/>
      <c r="D41" s="137"/>
      <c r="E41" s="137"/>
    </row>
    <row r="42" spans="1:8" ht="13.5" thickBot="1">
      <c r="A42" s="129">
        <v>26</v>
      </c>
      <c r="B42" s="70" t="s">
        <v>116</v>
      </c>
      <c r="C42" s="42"/>
      <c r="D42" s="137"/>
      <c r="E42" s="137"/>
      <c r="F42" s="44"/>
      <c r="G42" s="134" t="s">
        <v>42</v>
      </c>
      <c r="H42" s="135" t="s">
        <v>128</v>
      </c>
    </row>
    <row r="43" spans="1:8" ht="12.75">
      <c r="A43" s="129">
        <v>27</v>
      </c>
      <c r="B43" s="155" t="s">
        <v>121</v>
      </c>
      <c r="C43" s="42"/>
      <c r="D43" s="44"/>
      <c r="E43" s="44"/>
      <c r="F43" s="123">
        <v>60</v>
      </c>
      <c r="G43" s="136" t="s">
        <v>112</v>
      </c>
      <c r="H43" s="125"/>
    </row>
    <row r="44" spans="1:8" ht="14.25" customHeight="1">
      <c r="A44" s="129">
        <v>28</v>
      </c>
      <c r="B44" s="72" t="s">
        <v>106</v>
      </c>
      <c r="C44" s="41">
        <f>C32+C36+C37+C38+C39+C40+C41+C42+C43</f>
        <v>207437</v>
      </c>
      <c r="D44" s="44"/>
      <c r="E44" s="44"/>
      <c r="F44" s="275"/>
      <c r="G44" s="273"/>
      <c r="H44" s="274"/>
    </row>
    <row r="45" spans="1:8" ht="12.75">
      <c r="A45" s="129"/>
      <c r="B45" s="154"/>
      <c r="C45" s="274"/>
      <c r="D45" s="44"/>
      <c r="E45" s="44"/>
      <c r="F45" s="190">
        <v>61</v>
      </c>
      <c r="G45" s="241" t="s">
        <v>246</v>
      </c>
      <c r="H45" s="192"/>
    </row>
    <row r="46" spans="1:8" ht="12.75">
      <c r="A46" s="129">
        <v>29</v>
      </c>
      <c r="B46" s="70" t="s">
        <v>38</v>
      </c>
      <c r="C46" s="294">
        <f>'P4 - Investice'!C21</f>
        <v>0</v>
      </c>
      <c r="D46" s="44"/>
      <c r="E46" s="44"/>
      <c r="F46" s="129">
        <v>62</v>
      </c>
      <c r="G46" s="65" t="s">
        <v>117</v>
      </c>
      <c r="H46" s="66">
        <f>SUM(H43:H45)</f>
        <v>0</v>
      </c>
    </row>
    <row r="47" spans="1:8" ht="12.75">
      <c r="A47" s="129">
        <v>30</v>
      </c>
      <c r="B47" s="70" t="s">
        <v>37</v>
      </c>
      <c r="C47" s="294">
        <f>'P4 - Investice'!C16</f>
        <v>0</v>
      </c>
      <c r="D47" s="137"/>
      <c r="E47" s="137"/>
      <c r="F47" s="172"/>
      <c r="G47" s="145"/>
      <c r="H47" s="146"/>
    </row>
    <row r="48" spans="1:8" ht="12.75">
      <c r="A48" s="129">
        <v>31</v>
      </c>
      <c r="B48" s="70" t="s">
        <v>260</v>
      </c>
      <c r="C48" s="42"/>
      <c r="D48" s="44"/>
      <c r="E48" s="44"/>
      <c r="F48" s="275"/>
      <c r="G48" s="273"/>
      <c r="H48" s="274"/>
    </row>
    <row r="49" spans="1:11" ht="12.75">
      <c r="A49" s="129">
        <v>32</v>
      </c>
      <c r="B49" s="70" t="s">
        <v>261</v>
      </c>
      <c r="C49" s="42">
        <v>82970</v>
      </c>
      <c r="D49" s="44"/>
      <c r="E49" s="44"/>
      <c r="F49" s="129">
        <v>63</v>
      </c>
      <c r="G49" s="68" t="s">
        <v>43</v>
      </c>
      <c r="H49" s="146"/>
      <c r="I49" s="154"/>
      <c r="J49" s="154"/>
      <c r="K49" s="154"/>
    </row>
    <row r="50" spans="1:11" ht="12.75">
      <c r="A50" s="129">
        <v>33</v>
      </c>
      <c r="B50" s="70" t="s">
        <v>36</v>
      </c>
      <c r="C50" s="294">
        <f>'P4 - Investice'!C9</f>
        <v>0</v>
      </c>
      <c r="D50" s="44"/>
      <c r="E50" s="44"/>
      <c r="F50" s="129">
        <v>64</v>
      </c>
      <c r="G50" s="68" t="s">
        <v>44</v>
      </c>
      <c r="H50" s="146"/>
      <c r="I50" s="154"/>
      <c r="J50" s="154"/>
      <c r="K50" s="154"/>
    </row>
    <row r="51" spans="1:11" ht="12.75">
      <c r="A51" s="129">
        <v>34</v>
      </c>
      <c r="B51" s="70" t="s">
        <v>39</v>
      </c>
      <c r="C51" s="42"/>
      <c r="D51" s="45"/>
      <c r="E51" s="45"/>
      <c r="F51" s="129">
        <v>65</v>
      </c>
      <c r="G51" s="65" t="s">
        <v>109</v>
      </c>
      <c r="H51" s="242">
        <f>SUM(H49:H50)</f>
        <v>0</v>
      </c>
      <c r="I51" s="154"/>
      <c r="J51" s="154"/>
      <c r="K51" s="154"/>
    </row>
    <row r="52" spans="1:11" ht="12.75">
      <c r="A52" s="129">
        <v>35</v>
      </c>
      <c r="B52" s="72" t="s">
        <v>120</v>
      </c>
      <c r="C52" s="41">
        <f>SUM(C46:C51)</f>
        <v>82970</v>
      </c>
      <c r="D52" s="45"/>
      <c r="E52" s="45"/>
      <c r="F52" s="172"/>
      <c r="G52" s="145"/>
      <c r="H52" s="146"/>
      <c r="I52" s="154"/>
      <c r="J52" s="154"/>
      <c r="K52" s="154"/>
    </row>
    <row r="53" spans="1:11" ht="12.75">
      <c r="A53" s="158"/>
      <c r="B53" s="159"/>
      <c r="C53" s="42"/>
      <c r="D53" s="45"/>
      <c r="E53" s="45"/>
      <c r="F53" s="129">
        <v>66</v>
      </c>
      <c r="G53" s="65" t="s">
        <v>111</v>
      </c>
      <c r="H53" s="66">
        <f>+H46-H51</f>
        <v>0</v>
      </c>
      <c r="I53" s="154"/>
      <c r="J53" s="154"/>
      <c r="K53" s="154"/>
    </row>
    <row r="54" spans="1:11" ht="13.5" thickBot="1">
      <c r="A54" s="129">
        <v>36</v>
      </c>
      <c r="B54" s="72" t="s">
        <v>111</v>
      </c>
      <c r="C54" s="41">
        <f>+C44-C52</f>
        <v>124467</v>
      </c>
      <c r="D54" s="45"/>
      <c r="E54" s="45"/>
      <c r="F54" s="173"/>
      <c r="G54" s="147"/>
      <c r="H54" s="148"/>
      <c r="I54" s="154"/>
      <c r="J54" s="154"/>
      <c r="K54" s="154"/>
    </row>
    <row r="55" spans="1:11" ht="13.5" thickBot="1">
      <c r="A55" s="162"/>
      <c r="B55" s="163"/>
      <c r="C55" s="133"/>
      <c r="D55" s="45"/>
      <c r="E55" s="45"/>
      <c r="I55" s="154"/>
      <c r="J55" s="154"/>
      <c r="K55" s="154"/>
    </row>
    <row r="56" spans="4:5" ht="12.75">
      <c r="D56" s="150"/>
      <c r="E56" s="150"/>
    </row>
    <row r="57" spans="4:5" ht="12.75">
      <c r="D57" s="45"/>
      <c r="E57" s="45"/>
    </row>
    <row r="58" spans="2:5" ht="12.75">
      <c r="B58" s="48"/>
      <c r="C58" s="44"/>
      <c r="D58" s="45"/>
      <c r="E58" s="45"/>
    </row>
    <row r="59" spans="1:7" ht="12.75">
      <c r="A59" s="313" t="s">
        <v>332</v>
      </c>
      <c r="B59" s="314"/>
      <c r="C59" s="48" t="s">
        <v>338</v>
      </c>
      <c r="D59" s="44"/>
      <c r="E59" s="44"/>
      <c r="G59" s="48" t="s">
        <v>46</v>
      </c>
    </row>
    <row r="60" spans="1:8" s="80" customFormat="1" ht="15" customHeight="1">
      <c r="A60" s="138"/>
      <c r="B60" s="48"/>
      <c r="C60" s="48"/>
      <c r="D60" s="48"/>
      <c r="E60" s="48"/>
      <c r="F60" s="138"/>
      <c r="G60" s="48"/>
      <c r="H60" s="35"/>
    </row>
    <row r="61" spans="1:7" s="80" customFormat="1" ht="15" customHeight="1">
      <c r="A61" s="313" t="s">
        <v>333</v>
      </c>
      <c r="B61" s="314"/>
      <c r="C61" s="48" t="s">
        <v>338</v>
      </c>
      <c r="D61" s="48"/>
      <c r="E61" s="48"/>
      <c r="F61" s="48"/>
      <c r="G61" s="48" t="s">
        <v>46</v>
      </c>
    </row>
    <row r="62" spans="1:7" s="80" customFormat="1" ht="15" customHeight="1">
      <c r="A62" s="138"/>
      <c r="B62" s="48"/>
      <c r="C62" s="48"/>
      <c r="D62" s="48"/>
      <c r="E62" s="48"/>
      <c r="F62" s="48"/>
      <c r="G62" s="48"/>
    </row>
    <row r="63" spans="1:7" s="80" customFormat="1" ht="15" customHeight="1">
      <c r="A63" s="313" t="s">
        <v>281</v>
      </c>
      <c r="B63" s="314"/>
      <c r="C63" s="48" t="s">
        <v>45</v>
      </c>
      <c r="D63" s="48"/>
      <c r="E63" s="48"/>
      <c r="F63" s="48"/>
      <c r="G63" s="48" t="s">
        <v>46</v>
      </c>
    </row>
    <row r="64" spans="1:7" s="80" customFormat="1" ht="15" customHeight="1">
      <c r="A64" s="246"/>
      <c r="B64" s="82"/>
      <c r="D64" s="48"/>
      <c r="E64" s="48"/>
      <c r="F64" s="48"/>
      <c r="G64" s="48"/>
    </row>
    <row r="65" spans="1:7" s="80" customFormat="1" ht="15" customHeight="1">
      <c r="A65" s="246"/>
      <c r="F65" s="48"/>
      <c r="G65" s="48"/>
    </row>
    <row r="66" spans="1:3" s="80" customFormat="1" ht="15" customHeight="1">
      <c r="A66" s="34"/>
      <c r="B66" s="261"/>
      <c r="C66" s="34"/>
    </row>
    <row r="67" spans="1:8" s="51" customFormat="1" ht="17.25" customHeight="1">
      <c r="A67" s="138"/>
      <c r="B67" s="34"/>
      <c r="C67" s="34"/>
      <c r="D67" s="48"/>
      <c r="E67" s="48"/>
      <c r="F67" s="80"/>
      <c r="G67" s="80"/>
      <c r="H67" s="80"/>
    </row>
    <row r="68" spans="1:8" s="51" customFormat="1" ht="12.75">
      <c r="A68" s="313"/>
      <c r="B68" s="314"/>
      <c r="C68" s="48"/>
      <c r="D68" s="48"/>
      <c r="E68" s="48"/>
      <c r="F68" s="138"/>
      <c r="G68" s="80"/>
      <c r="H68" s="80"/>
    </row>
    <row r="69" spans="1:8" s="51" customFormat="1" ht="12.75">
      <c r="A69" s="138"/>
      <c r="B69" s="48"/>
      <c r="C69" s="48"/>
      <c r="D69" s="48"/>
      <c r="E69" s="48"/>
      <c r="F69" s="34"/>
      <c r="G69" s="34"/>
      <c r="H69" s="138"/>
    </row>
    <row r="70" spans="1:7" ht="12.75">
      <c r="A70" s="313"/>
      <c r="B70" s="314"/>
      <c r="C70" s="48"/>
      <c r="D70" s="34"/>
      <c r="E70" s="34"/>
      <c r="F70" s="48"/>
      <c r="G70" s="48"/>
    </row>
    <row r="71" spans="2:7" ht="5.25" customHeight="1">
      <c r="B71" s="48"/>
      <c r="C71" s="48"/>
      <c r="D71" s="34"/>
      <c r="E71" s="34"/>
      <c r="F71" s="48"/>
      <c r="G71" s="48"/>
    </row>
    <row r="72" spans="1:7" ht="12.75">
      <c r="A72" s="313"/>
      <c r="B72" s="314"/>
      <c r="C72" s="48"/>
      <c r="D72" s="48"/>
      <c r="E72" s="48"/>
      <c r="F72" s="48"/>
      <c r="G72" s="48"/>
    </row>
    <row r="73" spans="4:7" ht="6" customHeight="1">
      <c r="D73" s="48"/>
      <c r="E73" s="48"/>
      <c r="F73" s="48"/>
      <c r="G73" s="48"/>
    </row>
    <row r="74" spans="4:7" ht="12.75">
      <c r="D74" s="48"/>
      <c r="E74" s="48"/>
      <c r="F74" s="48"/>
      <c r="G74" s="48"/>
    </row>
    <row r="75" spans="4:5" ht="8.25" customHeight="1">
      <c r="D75" s="48"/>
      <c r="E75" s="48"/>
    </row>
    <row r="76" spans="4:5" ht="12.75">
      <c r="D76" s="48"/>
      <c r="E76" s="48"/>
    </row>
  </sheetData>
  <sheetProtection/>
  <mergeCells count="11">
    <mergeCell ref="A61:B61"/>
    <mergeCell ref="A63:B63"/>
    <mergeCell ref="A70:B70"/>
    <mergeCell ref="A72:B72"/>
    <mergeCell ref="A7:H7"/>
    <mergeCell ref="A1:B1"/>
    <mergeCell ref="A2:B2"/>
    <mergeCell ref="B4:H4"/>
    <mergeCell ref="A6:H6"/>
    <mergeCell ref="A68:B68"/>
    <mergeCell ref="A59:B59"/>
  </mergeCells>
  <printOptions/>
  <pageMargins left="0.7874015748031497" right="0.4724409448818898" top="0.7086614173228347" bottom="0.984251968503937" header="0.5118110236220472" footer="0.5118110236220472"/>
  <pageSetup fitToHeight="1" fitToWidth="1"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28">
      <selection activeCell="B57" sqref="B57"/>
    </sheetView>
  </sheetViews>
  <sheetFormatPr defaultColWidth="9.25390625" defaultRowHeight="12.75"/>
  <cols>
    <col min="1" max="1" width="3.375" style="138" customWidth="1"/>
    <col min="2" max="2" width="51.625" style="138" customWidth="1"/>
    <col min="3" max="3" width="4.00390625" style="138" customWidth="1"/>
    <col min="4" max="4" width="17.25390625" style="138" customWidth="1"/>
    <col min="5" max="5" width="7.00390625" style="138" customWidth="1"/>
    <col min="6" max="6" width="5.625" style="138" customWidth="1"/>
    <col min="7" max="7" width="0.2421875" style="138" customWidth="1"/>
    <col min="8" max="8" width="11.00390625" style="138" customWidth="1"/>
    <col min="9" max="16384" width="9.25390625" style="138" customWidth="1"/>
  </cols>
  <sheetData>
    <row r="1" spans="1:5" ht="12.75">
      <c r="A1" s="49" t="s">
        <v>0</v>
      </c>
      <c r="B1" s="99"/>
      <c r="C1" s="48"/>
      <c r="D1" s="50" t="s">
        <v>47</v>
      </c>
      <c r="E1" s="50"/>
    </row>
    <row r="2" spans="1:5" ht="12.75">
      <c r="A2" s="49" t="s">
        <v>131</v>
      </c>
      <c r="B2" s="49"/>
      <c r="C2" s="48"/>
      <c r="D2" s="50" t="s">
        <v>140</v>
      </c>
      <c r="E2" s="264">
        <f>'P1 - Přehled'!H2</f>
        <v>1406</v>
      </c>
    </row>
    <row r="3" spans="1:5" ht="12.75">
      <c r="A3" s="48"/>
      <c r="B3" s="48"/>
      <c r="C3" s="48"/>
      <c r="D3" s="48"/>
      <c r="E3" s="48"/>
    </row>
    <row r="4" spans="1:5" ht="12.75">
      <c r="A4" s="305" t="s">
        <v>294</v>
      </c>
      <c r="B4" s="305"/>
      <c r="C4" s="305"/>
      <c r="D4" s="305"/>
      <c r="E4" s="305"/>
    </row>
    <row r="5" spans="1:5" ht="12.75">
      <c r="A5" s="316" t="s">
        <v>257</v>
      </c>
      <c r="B5" s="317"/>
      <c r="C5" s="317"/>
      <c r="D5" s="317"/>
      <c r="E5" s="317"/>
    </row>
    <row r="6" spans="1:8" ht="12.75">
      <c r="A6" s="304"/>
      <c r="B6" s="315"/>
      <c r="C6" s="315"/>
      <c r="D6" s="315"/>
      <c r="E6" s="315"/>
      <c r="F6" s="315"/>
      <c r="G6" s="315"/>
      <c r="H6" s="315"/>
    </row>
    <row r="7" spans="1:8" ht="37.5" customHeight="1">
      <c r="A7" s="306" t="str">
        <f>'P1 - Přehled'!A6:H6</f>
        <v>Gymnázium, Frýdlant, Mládeže 884, příspěvková organizace</v>
      </c>
      <c r="B7" s="318"/>
      <c r="C7" s="318"/>
      <c r="D7" s="318"/>
      <c r="E7" s="318"/>
      <c r="F7" s="263"/>
      <c r="G7" s="262"/>
      <c r="H7" s="263"/>
    </row>
    <row r="8" spans="1:8" ht="12.75">
      <c r="A8" s="304"/>
      <c r="B8" s="315"/>
      <c r="C8" s="315"/>
      <c r="D8" s="315"/>
      <c r="E8" s="315"/>
      <c r="F8" s="315"/>
      <c r="G8" s="315"/>
      <c r="H8" s="315"/>
    </row>
    <row r="9" spans="1:5" ht="13.5" thickBot="1">
      <c r="A9" s="320" t="s">
        <v>48</v>
      </c>
      <c r="B9" s="320"/>
      <c r="C9" s="320"/>
      <c r="D9" s="50" t="s">
        <v>128</v>
      </c>
      <c r="E9" s="48"/>
    </row>
    <row r="10" spans="1:5" ht="12.75">
      <c r="A10" s="100">
        <v>1</v>
      </c>
      <c r="B10" s="101" t="s">
        <v>49</v>
      </c>
      <c r="C10" s="102"/>
      <c r="D10" s="122">
        <v>107970</v>
      </c>
      <c r="E10" s="48"/>
    </row>
    <row r="11" spans="1:5" ht="12.75">
      <c r="A11" s="103">
        <v>2</v>
      </c>
      <c r="B11" s="104" t="s">
        <v>50</v>
      </c>
      <c r="C11" s="105"/>
      <c r="D11" s="42">
        <v>1299054</v>
      </c>
      <c r="E11" s="48"/>
    </row>
    <row r="12" spans="1:5" ht="12.75">
      <c r="A12" s="103"/>
      <c r="B12" s="104" t="s">
        <v>304</v>
      </c>
      <c r="C12" s="105"/>
      <c r="D12" s="42"/>
      <c r="E12" s="48"/>
    </row>
    <row r="13" spans="1:5" ht="12.75">
      <c r="A13" s="103">
        <v>3</v>
      </c>
      <c r="B13" s="106" t="s">
        <v>318</v>
      </c>
      <c r="C13" s="105"/>
      <c r="D13" s="42"/>
      <c r="E13" s="48"/>
    </row>
    <row r="14" spans="1:4" ht="12.75">
      <c r="A14" s="103">
        <v>4</v>
      </c>
      <c r="B14" s="106" t="s">
        <v>54</v>
      </c>
      <c r="C14" s="105"/>
      <c r="D14" s="42">
        <v>10000</v>
      </c>
    </row>
    <row r="15" spans="1:5" ht="12.75">
      <c r="A15" s="103">
        <v>5</v>
      </c>
      <c r="B15" s="104" t="s">
        <v>124</v>
      </c>
      <c r="C15" s="105"/>
      <c r="D15" s="42">
        <v>23</v>
      </c>
      <c r="E15" s="48"/>
    </row>
    <row r="16" spans="1:5" ht="12.75">
      <c r="A16" s="103">
        <v>6</v>
      </c>
      <c r="B16" s="104" t="s">
        <v>51</v>
      </c>
      <c r="C16" s="105"/>
      <c r="D16" s="42"/>
      <c r="E16" s="48"/>
    </row>
    <row r="17" spans="1:5" ht="12.75">
      <c r="A17" s="103"/>
      <c r="B17" s="104"/>
      <c r="C17" s="105"/>
      <c r="D17" s="42"/>
      <c r="E17" s="48"/>
    </row>
    <row r="18" spans="1:5" ht="12.75">
      <c r="A18" s="103">
        <v>7</v>
      </c>
      <c r="B18" s="104" t="s">
        <v>52</v>
      </c>
      <c r="C18" s="105"/>
      <c r="D18" s="42">
        <v>15497.92</v>
      </c>
      <c r="E18" s="48"/>
    </row>
    <row r="19" spans="1:5" ht="12.75">
      <c r="A19" s="103">
        <v>8</v>
      </c>
      <c r="B19" s="106" t="s">
        <v>247</v>
      </c>
      <c r="C19" s="105"/>
      <c r="D19" s="197"/>
      <c r="E19" s="48"/>
    </row>
    <row r="20" spans="1:5" ht="12.75">
      <c r="A20" s="103">
        <v>9</v>
      </c>
      <c r="B20" s="106" t="s">
        <v>53</v>
      </c>
      <c r="C20" s="105"/>
      <c r="D20" s="42"/>
      <c r="E20" s="48"/>
    </row>
    <row r="21" spans="1:5" ht="12.75">
      <c r="A21" s="103">
        <v>10</v>
      </c>
      <c r="B21" s="104" t="s">
        <v>305</v>
      </c>
      <c r="C21" s="105"/>
      <c r="D21" s="42"/>
      <c r="E21" s="48"/>
    </row>
    <row r="22" spans="1:5" ht="12.75">
      <c r="A22" s="103"/>
      <c r="C22" s="105"/>
      <c r="D22" s="42"/>
      <c r="E22" s="48"/>
    </row>
    <row r="23" spans="1:5" ht="12.75">
      <c r="A23" s="103" t="s">
        <v>288</v>
      </c>
      <c r="B23" s="104" t="s">
        <v>273</v>
      </c>
      <c r="C23" s="105"/>
      <c r="D23" s="240"/>
      <c r="E23" s="48"/>
    </row>
    <row r="24" spans="1:5" ht="12.75">
      <c r="A24" s="103" t="s">
        <v>289</v>
      </c>
      <c r="B24" s="104"/>
      <c r="C24" s="105"/>
      <c r="D24" s="240"/>
      <c r="E24" s="48"/>
    </row>
    <row r="25" spans="1:5" ht="12.75">
      <c r="A25" s="103" t="s">
        <v>316</v>
      </c>
      <c r="B25" s="104" t="s">
        <v>325</v>
      </c>
      <c r="C25" s="105"/>
      <c r="D25" s="240">
        <v>500000</v>
      </c>
      <c r="E25" s="48"/>
    </row>
    <row r="26" spans="1:5" ht="12.75">
      <c r="A26" s="279" t="s">
        <v>317</v>
      </c>
      <c r="B26" s="104"/>
      <c r="C26" s="105"/>
      <c r="D26" s="240"/>
      <c r="E26" s="48"/>
    </row>
    <row r="27" spans="1:5" ht="13.5" thickBot="1">
      <c r="A27" s="107">
        <v>13</v>
      </c>
      <c r="B27" s="108" t="s">
        <v>55</v>
      </c>
      <c r="C27" s="108"/>
      <c r="D27" s="132"/>
      <c r="E27" s="48"/>
    </row>
    <row r="28" spans="1:5" ht="12.75">
      <c r="A28" s="46"/>
      <c r="B28" s="153"/>
      <c r="C28" s="153"/>
      <c r="D28" s="109"/>
      <c r="E28" s="48"/>
    </row>
    <row r="29" spans="1:5" ht="13.5" thickBot="1">
      <c r="A29" s="321" t="s">
        <v>286</v>
      </c>
      <c r="B29" s="321"/>
      <c r="C29" s="321"/>
      <c r="D29" s="110" t="s">
        <v>128</v>
      </c>
      <c r="E29" s="48"/>
    </row>
    <row r="30" spans="1:5" ht="12.75">
      <c r="A30" s="111">
        <v>14</v>
      </c>
      <c r="B30" s="280"/>
      <c r="C30" s="102"/>
      <c r="D30" s="122"/>
      <c r="E30" s="48"/>
    </row>
    <row r="31" spans="1:5" ht="12.75">
      <c r="A31" s="103">
        <v>15</v>
      </c>
      <c r="B31" s="154"/>
      <c r="C31" s="105"/>
      <c r="D31" s="238"/>
      <c r="E31" s="48"/>
    </row>
    <row r="32" spans="1:5" ht="12.75">
      <c r="A32" s="103">
        <v>16</v>
      </c>
      <c r="B32" s="112"/>
      <c r="C32" s="105"/>
      <c r="D32" s="127"/>
      <c r="E32" s="48"/>
    </row>
    <row r="33" spans="1:5" ht="12.75">
      <c r="A33" s="103">
        <v>17</v>
      </c>
      <c r="B33" s="112"/>
      <c r="C33" s="105"/>
      <c r="D33" s="127"/>
      <c r="E33" s="48"/>
    </row>
    <row r="34" spans="1:5" ht="12.75">
      <c r="A34" s="103">
        <v>18</v>
      </c>
      <c r="B34" s="112"/>
      <c r="C34" s="105"/>
      <c r="D34" s="127"/>
      <c r="E34" s="48"/>
    </row>
    <row r="35" spans="1:5" ht="12.75">
      <c r="A35" s="103">
        <v>19</v>
      </c>
      <c r="B35" s="112"/>
      <c r="C35" s="105"/>
      <c r="D35" s="127"/>
      <c r="E35" s="48"/>
    </row>
    <row r="36" spans="1:5" ht="13.5" thickBot="1">
      <c r="A36" s="282">
        <v>20</v>
      </c>
      <c r="B36" s="289"/>
      <c r="C36" s="108"/>
      <c r="D36" s="132"/>
      <c r="E36" s="48"/>
    </row>
    <row r="37" spans="1:5" ht="12.75">
      <c r="A37" s="46"/>
      <c r="B37" s="109"/>
      <c r="C37" s="109"/>
      <c r="D37" s="109"/>
      <c r="E37" s="48"/>
    </row>
    <row r="38" spans="1:5" ht="13.5" thickBot="1">
      <c r="A38" s="46"/>
      <c r="B38" s="323" t="s">
        <v>56</v>
      </c>
      <c r="C38" s="323"/>
      <c r="D38" s="110" t="s">
        <v>128</v>
      </c>
      <c r="E38" s="48"/>
    </row>
    <row r="39" spans="1:5" ht="12.75">
      <c r="A39" s="257">
        <v>21</v>
      </c>
      <c r="B39" s="115" t="s">
        <v>77</v>
      </c>
      <c r="C39" s="102"/>
      <c r="D39" s="122"/>
      <c r="E39" s="79"/>
    </row>
    <row r="40" spans="1:5" s="80" customFormat="1" ht="15" customHeight="1">
      <c r="A40" s="256">
        <v>22</v>
      </c>
      <c r="B40" s="118" t="s">
        <v>319</v>
      </c>
      <c r="C40" s="105"/>
      <c r="D40" s="194">
        <v>82970</v>
      </c>
      <c r="E40" s="49"/>
    </row>
    <row r="41" spans="1:5" s="80" customFormat="1" ht="15" customHeight="1">
      <c r="A41" s="103">
        <v>23</v>
      </c>
      <c r="B41" s="112" t="s">
        <v>274</v>
      </c>
      <c r="C41" s="105"/>
      <c r="D41" s="42"/>
      <c r="E41" s="48"/>
    </row>
    <row r="42" spans="1:5" s="80" customFormat="1" ht="15" customHeight="1" thickBot="1">
      <c r="A42" s="113">
        <v>24</v>
      </c>
      <c r="B42" s="116" t="s">
        <v>134</v>
      </c>
      <c r="C42" s="108"/>
      <c r="D42" s="239"/>
      <c r="E42" s="49"/>
    </row>
    <row r="43" spans="1:5" s="80" customFormat="1" ht="15" customHeight="1">
      <c r="A43" s="117"/>
      <c r="B43" s="47"/>
      <c r="C43" s="109"/>
      <c r="D43" s="109"/>
      <c r="E43" s="48"/>
    </row>
    <row r="44" spans="1:5" s="80" customFormat="1" ht="15" customHeight="1" thickBot="1">
      <c r="A44" s="322" t="s">
        <v>129</v>
      </c>
      <c r="B44" s="322"/>
      <c r="C44" s="322"/>
      <c r="D44" s="322"/>
      <c r="E44" s="49"/>
    </row>
    <row r="45" spans="1:4" s="80" customFormat="1" ht="15" customHeight="1">
      <c r="A45" s="111">
        <v>25</v>
      </c>
      <c r="B45" s="101"/>
      <c r="C45" s="102"/>
      <c r="D45" s="181"/>
    </row>
    <row r="46" spans="1:5" s="80" customFormat="1" ht="15" customHeight="1">
      <c r="A46" s="103">
        <v>26</v>
      </c>
      <c r="B46" s="118"/>
      <c r="C46" s="105"/>
      <c r="D46" s="71"/>
      <c r="E46" s="99"/>
    </row>
    <row r="47" spans="1:6" ht="13.5" thickBot="1">
      <c r="A47" s="113">
        <v>27</v>
      </c>
      <c r="B47" s="114"/>
      <c r="C47" s="108"/>
      <c r="D47" s="182"/>
      <c r="E47" s="48"/>
      <c r="F47" s="48"/>
    </row>
    <row r="48" spans="1:5" ht="12.75">
      <c r="A48" s="48"/>
      <c r="B48" s="79"/>
      <c r="C48" s="79"/>
      <c r="D48" s="79"/>
      <c r="E48" s="49"/>
    </row>
    <row r="49" spans="1:5" ht="12.75">
      <c r="A49" s="304" t="s">
        <v>339</v>
      </c>
      <c r="B49" s="319"/>
      <c r="C49" s="304" t="s">
        <v>46</v>
      </c>
      <c r="D49" s="319"/>
      <c r="E49" s="49"/>
    </row>
    <row r="50" spans="1:4" ht="12.75">
      <c r="A50" s="48"/>
      <c r="B50" s="48"/>
      <c r="C50" s="48"/>
      <c r="D50" s="48"/>
    </row>
    <row r="51" spans="1:4" ht="12.75">
      <c r="A51" s="304" t="s">
        <v>340</v>
      </c>
      <c r="B51" s="319"/>
      <c r="C51" s="304" t="s">
        <v>46</v>
      </c>
      <c r="D51" s="319"/>
    </row>
    <row r="52" spans="1:4" ht="12.75">
      <c r="A52" s="48"/>
      <c r="B52" s="48"/>
      <c r="C52" s="48"/>
      <c r="D52" s="48"/>
    </row>
    <row r="53" spans="1:4" ht="12.75">
      <c r="A53" s="49" t="s">
        <v>322</v>
      </c>
      <c r="B53" s="49"/>
      <c r="C53" s="49"/>
      <c r="D53" s="49"/>
    </row>
    <row r="54" spans="1:4" ht="12.75">
      <c r="A54" s="80"/>
      <c r="B54" s="80"/>
      <c r="C54" s="80"/>
      <c r="D54" s="80"/>
    </row>
    <row r="55" spans="1:4" ht="12.75">
      <c r="A55" s="99"/>
      <c r="B55" s="99"/>
      <c r="C55" s="99"/>
      <c r="D55" s="99"/>
    </row>
    <row r="56" spans="1:4" ht="12.75">
      <c r="A56" s="48"/>
      <c r="B56" s="82"/>
      <c r="C56" s="48"/>
      <c r="D56" s="48"/>
    </row>
    <row r="57" spans="1:4" ht="12.75">
      <c r="A57" s="49"/>
      <c r="B57" s="49"/>
      <c r="C57" s="49"/>
      <c r="D57" s="49"/>
    </row>
    <row r="58" spans="1:4" ht="12.75">
      <c r="A58" s="49"/>
      <c r="B58" s="49"/>
      <c r="C58" s="49"/>
      <c r="D58" s="49"/>
    </row>
  </sheetData>
  <sheetProtection/>
  <mergeCells count="13">
    <mergeCell ref="A4:E4"/>
    <mergeCell ref="A9:C9"/>
    <mergeCell ref="A29:C29"/>
    <mergeCell ref="A8:H8"/>
    <mergeCell ref="A44:D44"/>
    <mergeCell ref="B38:C38"/>
    <mergeCell ref="A5:E5"/>
    <mergeCell ref="A6:H6"/>
    <mergeCell ref="A7:E7"/>
    <mergeCell ref="A49:B49"/>
    <mergeCell ref="C49:D49"/>
    <mergeCell ref="A51:B51"/>
    <mergeCell ref="C51:D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34" sqref="D34"/>
    </sheetView>
  </sheetViews>
  <sheetFormatPr defaultColWidth="9.25390625" defaultRowHeight="12.75"/>
  <cols>
    <col min="1" max="1" width="38.625" style="151" customWidth="1"/>
    <col min="2" max="5" width="17.625" style="151" customWidth="1"/>
    <col min="6" max="6" width="15.625" style="151" customWidth="1"/>
    <col min="7" max="7" width="10.625" style="151" customWidth="1"/>
    <col min="8" max="8" width="2.375" style="151" customWidth="1"/>
    <col min="9" max="16384" width="9.25390625" style="151" customWidth="1"/>
  </cols>
  <sheetData>
    <row r="1" spans="1:5" ht="12.75">
      <c r="A1" s="86" t="s">
        <v>0</v>
      </c>
      <c r="E1" s="87" t="s">
        <v>57</v>
      </c>
    </row>
    <row r="2" spans="1:6" ht="12.75">
      <c r="A2" s="86" t="s">
        <v>131</v>
      </c>
      <c r="E2" s="87" t="s">
        <v>140</v>
      </c>
      <c r="F2" s="271">
        <f>'P1 - Přehled'!H2</f>
        <v>1406</v>
      </c>
    </row>
    <row r="3" spans="1:6" ht="12.75">
      <c r="A3" s="325" t="s">
        <v>295</v>
      </c>
      <c r="B3" s="325"/>
      <c r="C3" s="325"/>
      <c r="D3" s="325"/>
      <c r="E3" s="325"/>
      <c r="F3" s="325"/>
    </row>
    <row r="4" spans="1:6" ht="12.75">
      <c r="A4" s="88"/>
      <c r="B4" s="88"/>
      <c r="C4" s="88"/>
      <c r="D4" s="88"/>
      <c r="E4" s="88"/>
      <c r="F4" s="88"/>
    </row>
    <row r="5" spans="1:8" ht="39" customHeight="1">
      <c r="A5" s="306" t="str">
        <f>'P1 - Přehled'!A6:H6</f>
        <v>Gymnázium, Frýdlant, Mládeže 884, příspěvková organizace</v>
      </c>
      <c r="B5" s="324"/>
      <c r="C5" s="324"/>
      <c r="D5" s="324"/>
      <c r="E5" s="324"/>
      <c r="F5" s="324"/>
      <c r="G5" s="263"/>
      <c r="H5" s="263"/>
    </row>
    <row r="6" spans="1:6" ht="12.75">
      <c r="A6" s="152"/>
      <c r="B6" s="152"/>
      <c r="C6" s="152"/>
      <c r="D6" s="152"/>
      <c r="E6" s="152"/>
      <c r="F6" s="152"/>
    </row>
    <row r="7" spans="1:6" ht="12.75">
      <c r="A7" s="328" t="s">
        <v>137</v>
      </c>
      <c r="B7" s="328"/>
      <c r="C7" s="328"/>
      <c r="D7" s="328"/>
      <c r="E7" s="328"/>
      <c r="F7" s="328"/>
    </row>
    <row r="8" spans="1:8" ht="12.75">
      <c r="A8" s="89" t="s">
        <v>58</v>
      </c>
      <c r="B8" s="89" t="s">
        <v>59</v>
      </c>
      <c r="C8" s="89" t="s">
        <v>248</v>
      </c>
      <c r="D8" s="89" t="s">
        <v>258</v>
      </c>
      <c r="E8" s="258" t="s">
        <v>128</v>
      </c>
      <c r="F8" s="90"/>
      <c r="G8" s="91"/>
      <c r="H8" s="91"/>
    </row>
    <row r="9" spans="1:7" ht="12.75">
      <c r="A9" s="92" t="s">
        <v>133</v>
      </c>
      <c r="B9" s="93">
        <f>SUM(B10:B12)</f>
        <v>500000</v>
      </c>
      <c r="C9" s="93">
        <f>SUM(C10:C12)</f>
        <v>0</v>
      </c>
      <c r="D9" s="93">
        <f>SUM(D10:D12)</f>
        <v>0</v>
      </c>
      <c r="E9" s="329" t="s">
        <v>60</v>
      </c>
      <c r="F9" s="329"/>
      <c r="G9" s="91"/>
    </row>
    <row r="10" spans="1:7" ht="12.75">
      <c r="A10" s="95" t="s">
        <v>324</v>
      </c>
      <c r="B10" s="97">
        <v>500000</v>
      </c>
      <c r="C10" s="97"/>
      <c r="D10" s="95"/>
      <c r="E10" s="329" t="s">
        <v>135</v>
      </c>
      <c r="F10" s="329"/>
      <c r="G10" s="91"/>
    </row>
    <row r="11" spans="1:7" ht="12.75">
      <c r="A11" s="95"/>
      <c r="B11" s="97"/>
      <c r="C11" s="97"/>
      <c r="D11" s="95"/>
      <c r="E11" s="329"/>
      <c r="F11" s="329"/>
      <c r="G11" s="91"/>
    </row>
    <row r="12" spans="1:7" ht="12.75">
      <c r="A12" s="95"/>
      <c r="B12" s="97"/>
      <c r="C12" s="97"/>
      <c r="D12" s="95"/>
      <c r="E12" s="94"/>
      <c r="F12" s="94"/>
      <c r="G12" s="91"/>
    </row>
    <row r="13" spans="1:7" ht="12.75">
      <c r="A13" s="91"/>
      <c r="B13" s="91"/>
      <c r="C13" s="91"/>
      <c r="D13" s="91"/>
      <c r="E13" s="91"/>
      <c r="F13" s="87"/>
      <c r="G13" s="91"/>
    </row>
    <row r="14" spans="1:7" ht="12.75">
      <c r="A14" s="328" t="s">
        <v>278</v>
      </c>
      <c r="B14" s="328"/>
      <c r="C14" s="328"/>
      <c r="D14" s="328"/>
      <c r="E14" s="328"/>
      <c r="F14" s="328"/>
      <c r="G14" s="91"/>
    </row>
    <row r="15" spans="1:4" ht="12.75">
      <c r="A15" s="89" t="s">
        <v>58</v>
      </c>
      <c r="B15" s="89" t="s">
        <v>59</v>
      </c>
      <c r="C15" s="89" t="s">
        <v>248</v>
      </c>
      <c r="D15" s="91" t="s">
        <v>128</v>
      </c>
    </row>
    <row r="16" spans="1:4" ht="12.75">
      <c r="A16" s="96" t="s">
        <v>61</v>
      </c>
      <c r="B16" s="93">
        <f>SUM(B17:B20)</f>
        <v>0</v>
      </c>
      <c r="C16" s="93">
        <f>SUM(C17:C20)</f>
        <v>0</v>
      </c>
      <c r="D16" s="91"/>
    </row>
    <row r="17" spans="1:4" ht="12.75">
      <c r="A17" s="96"/>
      <c r="B17" s="97"/>
      <c r="C17" s="97"/>
      <c r="D17" s="91"/>
    </row>
    <row r="18" spans="1:4" ht="12.75">
      <c r="A18" s="95"/>
      <c r="B18" s="97"/>
      <c r="C18" s="97"/>
      <c r="D18" s="91"/>
    </row>
    <row r="19" spans="1:4" ht="12.75">
      <c r="A19" s="95"/>
      <c r="B19" s="97"/>
      <c r="C19" s="97"/>
      <c r="D19" s="91"/>
    </row>
    <row r="20" spans="1:4" ht="12.75">
      <c r="A20" s="95"/>
      <c r="B20" s="97"/>
      <c r="C20" s="97"/>
      <c r="D20" s="91"/>
    </row>
    <row r="21" spans="1:4" ht="12.75">
      <c r="A21" s="96" t="s">
        <v>62</v>
      </c>
      <c r="B21" s="93">
        <f>SUM(B22:B27)</f>
        <v>0</v>
      </c>
      <c r="C21" s="93">
        <f>SUM(C22:C27)</f>
        <v>0</v>
      </c>
      <c r="D21" s="91"/>
    </row>
    <row r="22" spans="1:4" ht="12.75">
      <c r="A22" s="95"/>
      <c r="B22" s="97"/>
      <c r="C22" s="97"/>
      <c r="D22" s="91"/>
    </row>
    <row r="23" spans="1:4" ht="12.75">
      <c r="A23" s="95"/>
      <c r="B23" s="97"/>
      <c r="C23" s="97"/>
      <c r="D23" s="91"/>
    </row>
    <row r="24" spans="1:4" ht="12.75">
      <c r="A24" s="95"/>
      <c r="B24" s="97"/>
      <c r="C24" s="97"/>
      <c r="D24" s="91"/>
    </row>
    <row r="25" spans="1:4" ht="12.75">
      <c r="A25" s="95"/>
      <c r="B25" s="97"/>
      <c r="C25" s="97"/>
      <c r="D25" s="91"/>
    </row>
    <row r="26" spans="1:4" ht="12.75">
      <c r="A26" s="96"/>
      <c r="B26" s="93"/>
      <c r="C26" s="93"/>
      <c r="D26" s="91"/>
    </row>
    <row r="27" spans="1:4" ht="12.75">
      <c r="A27" s="95"/>
      <c r="B27" s="97"/>
      <c r="C27" s="97"/>
      <c r="D27" s="91"/>
    </row>
    <row r="28" spans="1:7" ht="12.75">
      <c r="A28" s="91"/>
      <c r="B28" s="91"/>
      <c r="C28" s="91"/>
      <c r="D28" s="98"/>
      <c r="E28" s="91"/>
      <c r="F28" s="91"/>
      <c r="G28" s="91"/>
    </row>
    <row r="29" spans="1:5" s="91" customFormat="1" ht="15" customHeight="1">
      <c r="A29" s="91" t="s">
        <v>136</v>
      </c>
      <c r="B29" s="326" t="s">
        <v>331</v>
      </c>
      <c r="C29" s="326"/>
      <c r="D29" s="269" t="s">
        <v>341</v>
      </c>
      <c r="E29" s="91" t="s">
        <v>46</v>
      </c>
    </row>
    <row r="30" spans="2:4" s="91" customFormat="1" ht="15" customHeight="1">
      <c r="B30" s="270"/>
      <c r="C30" s="270"/>
      <c r="D30" s="98"/>
    </row>
    <row r="31" spans="1:5" s="91" customFormat="1" ht="15" customHeight="1">
      <c r="A31" s="91" t="s">
        <v>132</v>
      </c>
      <c r="B31" s="326" t="s">
        <v>330</v>
      </c>
      <c r="C31" s="326"/>
      <c r="D31" s="269" t="s">
        <v>341</v>
      </c>
      <c r="E31" s="91" t="s">
        <v>46</v>
      </c>
    </row>
    <row r="32" spans="2:4" s="91" customFormat="1" ht="15" customHeight="1">
      <c r="B32" s="270"/>
      <c r="C32" s="270"/>
      <c r="D32" s="98"/>
    </row>
    <row r="33" spans="1:5" s="91" customFormat="1" ht="15" customHeight="1">
      <c r="A33" s="91" t="s">
        <v>268</v>
      </c>
      <c r="B33" s="327" t="s">
        <v>280</v>
      </c>
      <c r="C33" s="327"/>
      <c r="D33" s="269" t="s">
        <v>142</v>
      </c>
      <c r="E33" s="91" t="s">
        <v>46</v>
      </c>
    </row>
    <row r="34" spans="1:7" ht="12.75">
      <c r="A34" s="91"/>
      <c r="B34" s="91"/>
      <c r="C34" s="91"/>
      <c r="D34" s="91"/>
      <c r="E34" s="91"/>
      <c r="F34" s="91"/>
      <c r="G34" s="91"/>
    </row>
  </sheetData>
  <sheetProtection/>
  <mergeCells count="10">
    <mergeCell ref="A5:F5"/>
    <mergeCell ref="A3:F3"/>
    <mergeCell ref="B29:C29"/>
    <mergeCell ref="B31:C31"/>
    <mergeCell ref="B33:C33"/>
    <mergeCell ref="A7:F7"/>
    <mergeCell ref="A14:F14"/>
    <mergeCell ref="E9:F9"/>
    <mergeCell ref="E10:F10"/>
    <mergeCell ref="E11:F11"/>
  </mergeCells>
  <printOptions/>
  <pageMargins left="0.787401575" right="0.787401575" top="0.984251969" bottom="0.984251969" header="0.4921259845" footer="0.4921259845"/>
  <pageSetup horizontalDpi="300" verticalDpi="3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F28" sqref="F28"/>
    </sheetView>
  </sheetViews>
  <sheetFormatPr defaultColWidth="9.25390625" defaultRowHeight="12.75"/>
  <cols>
    <col min="1" max="1" width="3.375" style="51" customWidth="1"/>
    <col min="2" max="2" width="9.25390625" style="51" customWidth="1"/>
    <col min="3" max="3" width="11.25390625" style="51" customWidth="1"/>
    <col min="4" max="5" width="9.25390625" style="51" customWidth="1"/>
    <col min="6" max="6" width="8.625" style="51" customWidth="1"/>
    <col min="7" max="7" width="19.25390625" style="51" customWidth="1"/>
    <col min="8" max="16384" width="9.25390625" style="51" customWidth="1"/>
  </cols>
  <sheetData>
    <row r="1" spans="1:9" ht="12.75">
      <c r="A1" s="35" t="s">
        <v>0</v>
      </c>
      <c r="B1" s="35"/>
      <c r="C1" s="35"/>
      <c r="D1" s="35"/>
      <c r="E1" s="35"/>
      <c r="G1" s="81" t="s">
        <v>64</v>
      </c>
      <c r="I1" s="35"/>
    </row>
    <row r="2" spans="1:9" ht="12.75">
      <c r="A2" s="35" t="s">
        <v>131</v>
      </c>
      <c r="B2" s="35"/>
      <c r="C2" s="35"/>
      <c r="D2" s="35"/>
      <c r="E2" s="35"/>
      <c r="G2" s="81" t="s">
        <v>140</v>
      </c>
      <c r="H2" s="264">
        <f>'P1 - Přehled'!H2</f>
        <v>1406</v>
      </c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12.75">
      <c r="A4" s="331" t="s">
        <v>296</v>
      </c>
      <c r="B4" s="332"/>
      <c r="C4" s="332"/>
      <c r="D4" s="332"/>
      <c r="E4" s="332"/>
      <c r="F4" s="332"/>
      <c r="G4" s="332"/>
      <c r="H4" s="35"/>
      <c r="I4" s="35"/>
    </row>
    <row r="5" spans="1:9" ht="12.75">
      <c r="A5" s="35"/>
      <c r="B5" s="35"/>
      <c r="C5" s="335" t="s">
        <v>271</v>
      </c>
      <c r="D5" s="335"/>
      <c r="E5" s="335"/>
      <c r="F5" s="335"/>
      <c r="G5" s="335"/>
      <c r="H5" s="35"/>
      <c r="I5" s="35"/>
    </row>
    <row r="6" spans="1:9" ht="12.75">
      <c r="A6" s="304"/>
      <c r="B6" s="315"/>
      <c r="C6" s="315"/>
      <c r="D6" s="315"/>
      <c r="E6" s="315"/>
      <c r="F6" s="315"/>
      <c r="G6" s="315"/>
      <c r="H6" s="35"/>
      <c r="I6" s="35"/>
    </row>
    <row r="7" spans="1:9" ht="37.5" customHeight="1">
      <c r="A7" s="306" t="str">
        <f>'P1 - Přehled'!A6:H6</f>
        <v>Gymnázium, Frýdlant, Mládeže 884, příspěvková organizace</v>
      </c>
      <c r="B7" s="306"/>
      <c r="C7" s="306"/>
      <c r="D7" s="306"/>
      <c r="E7" s="306"/>
      <c r="F7" s="306"/>
      <c r="G7" s="306"/>
      <c r="H7" s="35"/>
      <c r="I7" s="35"/>
    </row>
    <row r="8" spans="1:9" ht="12.75">
      <c r="A8" s="304"/>
      <c r="B8" s="315"/>
      <c r="C8" s="315"/>
      <c r="D8" s="315"/>
      <c r="E8" s="315"/>
      <c r="F8" s="315"/>
      <c r="G8" s="315"/>
      <c r="H8" s="35"/>
      <c r="I8" s="35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9" ht="13.5" thickBot="1">
      <c r="A10" s="35"/>
      <c r="B10" s="143" t="s">
        <v>256</v>
      </c>
      <c r="C10" s="35"/>
      <c r="D10" s="35"/>
      <c r="E10" s="35"/>
      <c r="F10" s="35"/>
      <c r="G10" s="35"/>
      <c r="H10" s="35"/>
      <c r="I10" s="35"/>
    </row>
    <row r="11" spans="1:9" ht="12.75">
      <c r="A11" s="254" t="s">
        <v>65</v>
      </c>
      <c r="B11" s="250" t="s">
        <v>69</v>
      </c>
      <c r="C11" s="251"/>
      <c r="D11" s="251"/>
      <c r="E11" s="251"/>
      <c r="F11" s="252"/>
      <c r="G11" s="291">
        <v>11391143</v>
      </c>
      <c r="H11" s="35"/>
      <c r="I11" s="35"/>
    </row>
    <row r="12" spans="1:9" ht="12.75">
      <c r="A12" s="255" t="s">
        <v>66</v>
      </c>
      <c r="B12" s="184" t="s">
        <v>71</v>
      </c>
      <c r="C12" s="253"/>
      <c r="D12" s="253"/>
      <c r="E12" s="253"/>
      <c r="F12" s="11"/>
      <c r="G12" s="292">
        <v>149577</v>
      </c>
      <c r="H12" s="35"/>
      <c r="I12" s="35"/>
    </row>
    <row r="13" spans="1:9" ht="13.5" thickBot="1">
      <c r="A13" s="83" t="s">
        <v>67</v>
      </c>
      <c r="B13" s="84" t="s">
        <v>73</v>
      </c>
      <c r="C13" s="85"/>
      <c r="D13" s="85"/>
      <c r="E13" s="85" t="s">
        <v>269</v>
      </c>
      <c r="F13" s="249"/>
      <c r="G13" s="293">
        <f>SUM(G11:G12)</f>
        <v>11540720</v>
      </c>
      <c r="H13" s="35"/>
      <c r="I13" s="35"/>
    </row>
    <row r="14" spans="1:9" ht="12.75">
      <c r="A14" s="254" t="s">
        <v>68</v>
      </c>
      <c r="B14" s="250" t="s">
        <v>130</v>
      </c>
      <c r="C14" s="251"/>
      <c r="D14" s="251"/>
      <c r="E14" s="251"/>
      <c r="F14" s="252"/>
      <c r="G14" s="291">
        <v>3860346</v>
      </c>
      <c r="H14" s="35"/>
      <c r="I14" s="35"/>
    </row>
    <row r="15" spans="1:9" ht="12.75">
      <c r="A15" s="255" t="s">
        <v>70</v>
      </c>
      <c r="B15" s="184" t="s">
        <v>253</v>
      </c>
      <c r="C15" s="253"/>
      <c r="D15" s="253"/>
      <c r="E15" s="253"/>
      <c r="F15" s="11"/>
      <c r="G15" s="292">
        <v>227823</v>
      </c>
      <c r="H15" s="35"/>
      <c r="I15" s="35"/>
    </row>
    <row r="16" spans="1:9" ht="12.75">
      <c r="A16" s="255" t="s">
        <v>72</v>
      </c>
      <c r="B16" s="184" t="s">
        <v>75</v>
      </c>
      <c r="C16" s="253"/>
      <c r="D16" s="253"/>
      <c r="E16" s="253"/>
      <c r="F16" s="11"/>
      <c r="G16" s="292">
        <v>30000</v>
      </c>
      <c r="H16" s="35"/>
      <c r="I16" s="35"/>
    </row>
    <row r="17" spans="1:9" ht="13.5" thickBot="1">
      <c r="A17" s="83" t="s">
        <v>74</v>
      </c>
      <c r="B17" s="84" t="s">
        <v>76</v>
      </c>
      <c r="C17" s="85"/>
      <c r="D17" s="85"/>
      <c r="E17" s="85" t="s">
        <v>270</v>
      </c>
      <c r="F17" s="249"/>
      <c r="G17" s="293">
        <f>SUM(G13:G16)</f>
        <v>15658889</v>
      </c>
      <c r="H17" s="35"/>
      <c r="I17" s="35"/>
    </row>
    <row r="18" spans="1:9" ht="12.75">
      <c r="A18" s="13"/>
      <c r="B18" s="35"/>
      <c r="C18" s="35"/>
      <c r="D18" s="35"/>
      <c r="E18" s="35"/>
      <c r="F18" s="35"/>
      <c r="G18" s="35"/>
      <c r="H18" s="35"/>
      <c r="I18" s="35"/>
    </row>
    <row r="19" spans="1:9" ht="12.75">
      <c r="A19" s="13"/>
      <c r="B19" s="35"/>
      <c r="C19" s="35"/>
      <c r="D19" s="35"/>
      <c r="E19" s="35"/>
      <c r="F19" s="35"/>
      <c r="G19" s="35"/>
      <c r="H19" s="35"/>
      <c r="I19" s="35"/>
    </row>
    <row r="20" spans="1:9" ht="12.75">
      <c r="A20" s="13"/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138" customFormat="1" ht="12.75">
      <c r="A22" s="245"/>
      <c r="B22" s="302" t="s">
        <v>334</v>
      </c>
      <c r="C22" s="330"/>
      <c r="D22" s="330"/>
      <c r="E22" s="330"/>
      <c r="F22" s="81" t="s">
        <v>142</v>
      </c>
      <c r="G22" s="272">
        <v>44104</v>
      </c>
      <c r="H22" s="35" t="s">
        <v>46</v>
      </c>
      <c r="I22" s="35"/>
    </row>
    <row r="23" spans="1:9" s="138" customFormat="1" ht="12.75">
      <c r="A23" s="245"/>
      <c r="B23" s="35"/>
      <c r="C23" s="35"/>
      <c r="D23" s="35"/>
      <c r="E23" s="35"/>
      <c r="F23" s="81"/>
      <c r="G23" s="265"/>
      <c r="H23" s="35"/>
      <c r="I23" s="35"/>
    </row>
    <row r="24" spans="1:9" s="138" customFormat="1" ht="12.75">
      <c r="A24" s="245"/>
      <c r="B24" s="302" t="s">
        <v>335</v>
      </c>
      <c r="C24" s="330"/>
      <c r="D24" s="330"/>
      <c r="E24" s="330"/>
      <c r="F24" s="81" t="s">
        <v>142</v>
      </c>
      <c r="G24" s="272">
        <v>44104</v>
      </c>
      <c r="H24" s="35" t="s">
        <v>46</v>
      </c>
      <c r="I24" s="35"/>
    </row>
    <row r="25" spans="1:9" s="138" customFormat="1" ht="12.75">
      <c r="A25" s="245"/>
      <c r="B25" s="35"/>
      <c r="C25" s="35"/>
      <c r="D25" s="35"/>
      <c r="E25" s="35"/>
      <c r="F25" s="81"/>
      <c r="G25" s="265"/>
      <c r="H25" s="35"/>
      <c r="I25" s="35"/>
    </row>
    <row r="26" spans="1:9" s="138" customFormat="1" ht="12.75">
      <c r="A26" s="245"/>
      <c r="B26" s="35" t="s">
        <v>63</v>
      </c>
      <c r="C26" s="35"/>
      <c r="D26" s="302" t="s">
        <v>280</v>
      </c>
      <c r="E26" s="302"/>
      <c r="F26" s="81" t="s">
        <v>45</v>
      </c>
      <c r="G26" s="272"/>
      <c r="H26" s="35" t="s">
        <v>46</v>
      </c>
      <c r="I26" s="35"/>
    </row>
    <row r="27" spans="1:9" ht="12.75">
      <c r="A27" s="245"/>
      <c r="B27" s="243"/>
      <c r="C27" s="244"/>
      <c r="D27" s="244"/>
      <c r="E27" s="245"/>
      <c r="F27" s="245"/>
      <c r="G27" s="245"/>
      <c r="H27" s="35"/>
      <c r="I27" s="35"/>
    </row>
    <row r="28" s="245" customFormat="1" ht="15" customHeight="1"/>
    <row r="29" spans="2:4" s="245" customFormat="1" ht="15" customHeight="1">
      <c r="B29" s="333"/>
      <c r="C29" s="334"/>
      <c r="D29" s="334"/>
    </row>
    <row r="30" spans="1:7" s="245" customFormat="1" ht="15" customHeight="1">
      <c r="A30" s="35"/>
      <c r="B30" s="35"/>
      <c r="C30" s="35"/>
      <c r="D30" s="35"/>
      <c r="E30" s="35"/>
      <c r="F30" s="35"/>
      <c r="G30" s="35"/>
    </row>
    <row r="31" spans="1:7" s="245" customFormat="1" ht="15" customHeight="1">
      <c r="A31" s="35"/>
      <c r="B31" s="35"/>
      <c r="C31" s="35"/>
      <c r="D31" s="35"/>
      <c r="E31" s="35"/>
      <c r="F31" s="35"/>
      <c r="G31" s="35"/>
    </row>
    <row r="32" spans="1:7" s="245" customFormat="1" ht="15" customHeight="1">
      <c r="A32" s="35"/>
      <c r="B32" s="35"/>
      <c r="C32" s="35"/>
      <c r="D32" s="35"/>
      <c r="E32" s="35"/>
      <c r="F32" s="35"/>
      <c r="G32" s="35"/>
    </row>
    <row r="33" spans="1:7" s="245" customFormat="1" ht="15" customHeight="1">
      <c r="A33" s="35"/>
      <c r="B33" s="35"/>
      <c r="C33" s="35"/>
      <c r="D33" s="35"/>
      <c r="E33" s="35"/>
      <c r="F33" s="35"/>
      <c r="G33" s="35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>
      <c r="A237" s="35"/>
      <c r="E237" s="35"/>
      <c r="F237" s="35"/>
      <c r="G237" s="35"/>
      <c r="H237" s="35"/>
      <c r="I237" s="35"/>
    </row>
    <row r="238" spans="1:9" ht="12.75">
      <c r="A238" s="35"/>
      <c r="E238" s="35"/>
      <c r="F238" s="35"/>
      <c r="G238" s="35"/>
      <c r="H238" s="35"/>
      <c r="I238" s="35"/>
    </row>
    <row r="239" spans="1:9" ht="12.75">
      <c r="A239" s="35"/>
      <c r="E239" s="35"/>
      <c r="F239" s="35"/>
      <c r="G239" s="35"/>
      <c r="H239" s="35"/>
      <c r="I239" s="35"/>
    </row>
    <row r="240" spans="8:9" ht="12.75">
      <c r="H240" s="35"/>
      <c r="I240" s="35"/>
    </row>
    <row r="241" spans="8:9" ht="12.75">
      <c r="H241" s="35"/>
      <c r="I241" s="35"/>
    </row>
    <row r="242" spans="8:9" ht="12.75">
      <c r="H242" s="35"/>
      <c r="I242" s="35"/>
    </row>
    <row r="243" spans="8:9" ht="12.75">
      <c r="H243" s="35"/>
      <c r="I243" s="35"/>
    </row>
  </sheetData>
  <sheetProtection/>
  <mergeCells count="9">
    <mergeCell ref="B22:E22"/>
    <mergeCell ref="B24:E24"/>
    <mergeCell ref="A4:G4"/>
    <mergeCell ref="D26:E26"/>
    <mergeCell ref="B29:D29"/>
    <mergeCell ref="C5:G5"/>
    <mergeCell ref="A8:G8"/>
    <mergeCell ref="A6:G6"/>
    <mergeCell ref="A7:G7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46">
      <selection activeCell="I92" sqref="I92"/>
    </sheetView>
  </sheetViews>
  <sheetFormatPr defaultColWidth="9.25390625" defaultRowHeight="12.75"/>
  <cols>
    <col min="1" max="1" width="3.625" style="80" customWidth="1"/>
    <col min="2" max="2" width="4.75390625" style="138" customWidth="1"/>
    <col min="3" max="3" width="2.25390625" style="138" customWidth="1"/>
    <col min="4" max="4" width="9.00390625" style="138" customWidth="1"/>
    <col min="5" max="5" width="44.375" style="138" customWidth="1"/>
    <col min="6" max="6" width="15.375" style="149" customWidth="1"/>
    <col min="7" max="8" width="15.375" style="138" customWidth="1"/>
    <col min="9" max="16384" width="9.25390625" style="138" customWidth="1"/>
  </cols>
  <sheetData>
    <row r="1" spans="1:11" ht="12.75" customHeight="1">
      <c r="A1" s="48"/>
      <c r="B1" s="304" t="s">
        <v>0</v>
      </c>
      <c r="C1" s="304"/>
      <c r="D1" s="304"/>
      <c r="E1" s="304"/>
      <c r="G1" s="81" t="s">
        <v>254</v>
      </c>
      <c r="H1" s="81"/>
      <c r="I1" s="48"/>
      <c r="J1" s="48"/>
      <c r="K1" s="48"/>
    </row>
    <row r="2" spans="1:11" ht="12.75" customHeight="1">
      <c r="A2" s="48"/>
      <c r="B2" s="304" t="s">
        <v>131</v>
      </c>
      <c r="C2" s="304"/>
      <c r="D2" s="304"/>
      <c r="E2" s="304"/>
      <c r="G2" s="81" t="s">
        <v>140</v>
      </c>
      <c r="H2" s="264">
        <f>'P1 - Přehled'!H2</f>
        <v>1406</v>
      </c>
      <c r="I2" s="48"/>
      <c r="J2" s="48"/>
      <c r="K2" s="48"/>
    </row>
    <row r="3" spans="1:11" ht="12.75" customHeight="1">
      <c r="A3" s="305" t="s">
        <v>255</v>
      </c>
      <c r="B3" s="305"/>
      <c r="C3" s="305"/>
      <c r="D3" s="305"/>
      <c r="E3" s="305"/>
      <c r="F3" s="305"/>
      <c r="G3" s="305"/>
      <c r="H3" s="305"/>
      <c r="I3" s="48"/>
      <c r="J3" s="48"/>
      <c r="K3" s="48"/>
    </row>
    <row r="4" spans="1:11" ht="12.75" customHeight="1">
      <c r="A4" s="305" t="s">
        <v>297</v>
      </c>
      <c r="B4" s="305"/>
      <c r="C4" s="305"/>
      <c r="D4" s="305"/>
      <c r="E4" s="305"/>
      <c r="F4" s="305"/>
      <c r="G4" s="305"/>
      <c r="H4" s="305"/>
      <c r="I4" s="48"/>
      <c r="J4" s="48"/>
      <c r="K4" s="48"/>
    </row>
    <row r="5" spans="1:11" ht="5.25" customHeight="1">
      <c r="A5" s="198"/>
      <c r="B5" s="198"/>
      <c r="C5" s="198"/>
      <c r="D5" s="198"/>
      <c r="E5" s="198"/>
      <c r="F5" s="198"/>
      <c r="G5" s="198"/>
      <c r="H5" s="198"/>
      <c r="I5" s="48"/>
      <c r="J5" s="48"/>
      <c r="K5" s="48"/>
    </row>
    <row r="6" spans="1:11" ht="33.75" customHeight="1">
      <c r="A6" s="306" t="str">
        <f>'P1 - Přehled'!A6:H6</f>
        <v>Gymnázium, Frýdlant, Mládeže 884, příspěvková organizace</v>
      </c>
      <c r="B6" s="306"/>
      <c r="C6" s="306"/>
      <c r="D6" s="306"/>
      <c r="E6" s="306"/>
      <c r="F6" s="306"/>
      <c r="G6" s="306"/>
      <c r="H6" s="306"/>
      <c r="I6" s="48"/>
      <c r="J6" s="48"/>
      <c r="K6" s="48"/>
    </row>
    <row r="7" spans="1:11" ht="12" customHeight="1" thickBot="1">
      <c r="A7" s="199"/>
      <c r="B7" s="199"/>
      <c r="C7" s="199"/>
      <c r="D7" s="199"/>
      <c r="E7" s="199"/>
      <c r="F7" s="307" t="s">
        <v>128</v>
      </c>
      <c r="G7" s="341"/>
      <c r="H7" s="341"/>
      <c r="I7" s="48"/>
      <c r="J7" s="48"/>
      <c r="K7" s="48"/>
    </row>
    <row r="8" spans="1:11" ht="10.5" customHeight="1" thickBot="1">
      <c r="A8" s="52" t="s">
        <v>2</v>
      </c>
      <c r="B8" s="336"/>
      <c r="C8" s="336"/>
      <c r="D8" s="336"/>
      <c r="E8" s="53" t="s">
        <v>3</v>
      </c>
      <c r="F8" s="183">
        <v>2020</v>
      </c>
      <c r="G8" s="200">
        <v>2021</v>
      </c>
      <c r="H8" s="177">
        <v>2022</v>
      </c>
      <c r="I8" s="48"/>
      <c r="J8" s="48"/>
      <c r="K8" s="48"/>
    </row>
    <row r="9" spans="1:11" ht="10.5" customHeight="1">
      <c r="A9" s="201" t="s">
        <v>259</v>
      </c>
      <c r="B9" s="337" t="s">
        <v>4</v>
      </c>
      <c r="C9" s="311"/>
      <c r="D9" s="311"/>
      <c r="E9" s="312"/>
      <c r="F9" s="59">
        <f>+F10+F18++F24+F30+F35+F43+F52+F57+F59</f>
        <v>17581410.92</v>
      </c>
      <c r="G9" s="59">
        <f>+G10+G18++G24+G30+G35+G43+G52+G57+G59</f>
        <v>18266493.560000002</v>
      </c>
      <c r="H9" s="59">
        <f>+H10+H18++H24+H30+H35+H43+H52+H57+H59</f>
        <v>18995153.76</v>
      </c>
      <c r="I9" s="48"/>
      <c r="J9" s="48"/>
      <c r="K9" s="48"/>
    </row>
    <row r="10" spans="1:11" ht="10.5" customHeight="1">
      <c r="A10" s="201" t="s">
        <v>149</v>
      </c>
      <c r="B10" s="202">
        <v>50</v>
      </c>
      <c r="C10" s="62" t="s">
        <v>5</v>
      </c>
      <c r="D10" s="63"/>
      <c r="E10" s="64"/>
      <c r="F10" s="65">
        <f>SUM(F11:F17)</f>
        <v>490000</v>
      </c>
      <c r="G10" s="72">
        <f>SUM(G11:G17)</f>
        <v>509600</v>
      </c>
      <c r="H10" s="66">
        <f>SUM(H11:H17)</f>
        <v>529984</v>
      </c>
      <c r="I10" s="48"/>
      <c r="J10" s="48"/>
      <c r="K10" s="48"/>
    </row>
    <row r="11" spans="1:11" ht="10.5" customHeight="1">
      <c r="A11" s="201" t="s">
        <v>150</v>
      </c>
      <c r="B11" s="203"/>
      <c r="C11" s="17"/>
      <c r="D11" s="4">
        <v>501</v>
      </c>
      <c r="E11" s="67" t="s">
        <v>6</v>
      </c>
      <c r="F11" s="68">
        <f>'P1 - Přehled'!H12</f>
        <v>180000</v>
      </c>
      <c r="G11" s="70">
        <v>187200</v>
      </c>
      <c r="H11" s="42">
        <v>194688</v>
      </c>
      <c r="I11" s="48"/>
      <c r="J11" s="48"/>
      <c r="K11" s="48"/>
    </row>
    <row r="12" spans="1:11" ht="10.5" customHeight="1">
      <c r="A12" s="201" t="s">
        <v>151</v>
      </c>
      <c r="B12" s="203"/>
      <c r="C12" s="17"/>
      <c r="D12" s="22">
        <v>502</v>
      </c>
      <c r="E12" s="69" t="s">
        <v>125</v>
      </c>
      <c r="F12" s="68">
        <f>'P1 - Přehled'!H13</f>
        <v>310000</v>
      </c>
      <c r="G12" s="70">
        <v>322400</v>
      </c>
      <c r="H12" s="42">
        <v>335296</v>
      </c>
      <c r="I12" s="48"/>
      <c r="J12" s="48"/>
      <c r="K12" s="48"/>
    </row>
    <row r="13" spans="1:11" ht="10.5" customHeight="1">
      <c r="A13" s="201" t="s">
        <v>152</v>
      </c>
      <c r="B13" s="204"/>
      <c r="C13" s="7"/>
      <c r="D13" s="7">
        <v>503</v>
      </c>
      <c r="E13" s="15" t="s">
        <v>143</v>
      </c>
      <c r="F13" s="68">
        <f>'P1 - Přehled'!H14</f>
        <v>0</v>
      </c>
      <c r="G13" s="70">
        <v>0</v>
      </c>
      <c r="H13" s="170">
        <v>0</v>
      </c>
      <c r="I13" s="48"/>
      <c r="J13" s="48"/>
      <c r="K13" s="48"/>
    </row>
    <row r="14" spans="1:11" ht="10.5" customHeight="1">
      <c r="A14" s="201" t="s">
        <v>153</v>
      </c>
      <c r="B14" s="203"/>
      <c r="C14" s="29"/>
      <c r="D14" s="29">
        <v>504</v>
      </c>
      <c r="E14" s="30" t="s">
        <v>7</v>
      </c>
      <c r="F14" s="68">
        <f>'P1 - Přehled'!H15</f>
        <v>0</v>
      </c>
      <c r="G14" s="70">
        <v>0</v>
      </c>
      <c r="H14" s="42">
        <v>0</v>
      </c>
      <c r="I14" s="48"/>
      <c r="J14" s="48"/>
      <c r="K14" s="48"/>
    </row>
    <row r="15" spans="1:11" ht="10.5" customHeight="1">
      <c r="A15" s="201" t="s">
        <v>154</v>
      </c>
      <c r="B15" s="203"/>
      <c r="C15" s="29"/>
      <c r="D15" s="29">
        <v>506</v>
      </c>
      <c r="E15" s="30" t="s">
        <v>146</v>
      </c>
      <c r="F15" s="68">
        <f>'P1 - Přehled'!H16</f>
        <v>0</v>
      </c>
      <c r="G15" s="70">
        <v>0</v>
      </c>
      <c r="H15" s="42">
        <v>0</v>
      </c>
      <c r="I15" s="48"/>
      <c r="J15" s="48"/>
      <c r="K15" s="48"/>
    </row>
    <row r="16" spans="1:11" ht="10.5" customHeight="1">
      <c r="A16" s="201" t="s">
        <v>155</v>
      </c>
      <c r="B16" s="203"/>
      <c r="C16" s="29"/>
      <c r="D16" s="29">
        <v>507</v>
      </c>
      <c r="E16" s="30" t="s">
        <v>147</v>
      </c>
      <c r="F16" s="68">
        <f>'P1 - Přehled'!H17</f>
        <v>0</v>
      </c>
      <c r="G16" s="70">
        <v>0</v>
      </c>
      <c r="H16" s="42">
        <v>0</v>
      </c>
      <c r="I16" s="48"/>
      <c r="J16" s="48"/>
      <c r="K16" s="48"/>
    </row>
    <row r="17" spans="1:11" ht="10.5" customHeight="1">
      <c r="A17" s="201" t="s">
        <v>156</v>
      </c>
      <c r="B17" s="203"/>
      <c r="C17" s="29"/>
      <c r="D17" s="29">
        <v>508</v>
      </c>
      <c r="E17" s="30" t="s">
        <v>148</v>
      </c>
      <c r="F17" s="68">
        <f>'P1 - Přehled'!H18</f>
        <v>0</v>
      </c>
      <c r="G17" s="70">
        <v>0</v>
      </c>
      <c r="H17" s="42">
        <v>0</v>
      </c>
      <c r="I17" s="48"/>
      <c r="J17" s="48"/>
      <c r="K17" s="48"/>
    </row>
    <row r="18" spans="1:11" ht="10.5" customHeight="1">
      <c r="A18" s="201" t="s">
        <v>157</v>
      </c>
      <c r="B18" s="205">
        <v>51</v>
      </c>
      <c r="C18" s="36" t="s">
        <v>8</v>
      </c>
      <c r="D18" s="36"/>
      <c r="E18" s="36"/>
      <c r="F18" s="40">
        <f>SUM(F19:F23)</f>
        <v>1096054</v>
      </c>
      <c r="G18" s="73">
        <f>SUM(G19:G23)</f>
        <v>1139440</v>
      </c>
      <c r="H18" s="41">
        <f>SUM(H19:H23)</f>
        <v>1184617.6</v>
      </c>
      <c r="I18" s="48"/>
      <c r="J18" s="48"/>
      <c r="K18" s="48"/>
    </row>
    <row r="19" spans="1:11" ht="10.5" customHeight="1">
      <c r="A19" s="201" t="s">
        <v>158</v>
      </c>
      <c r="B19" s="203"/>
      <c r="C19" s="7"/>
      <c r="D19" s="8">
        <v>511</v>
      </c>
      <c r="E19" s="9" t="s">
        <v>118</v>
      </c>
      <c r="F19" s="68">
        <f>'P1 - Přehled'!H20</f>
        <v>560000</v>
      </c>
      <c r="G19" s="70">
        <v>582400</v>
      </c>
      <c r="H19" s="42">
        <v>605696</v>
      </c>
      <c r="I19" s="48"/>
      <c r="J19" s="48"/>
      <c r="K19" s="48"/>
    </row>
    <row r="20" spans="1:11" ht="10.5" customHeight="1">
      <c r="A20" s="201" t="s">
        <v>159</v>
      </c>
      <c r="B20" s="203"/>
      <c r="C20" s="7"/>
      <c r="D20" s="10">
        <v>512</v>
      </c>
      <c r="E20" s="11" t="s">
        <v>9</v>
      </c>
      <c r="F20" s="68">
        <f>'P1 - Přehled'!H21</f>
        <v>56000</v>
      </c>
      <c r="G20" s="70">
        <v>58240</v>
      </c>
      <c r="H20" s="42">
        <v>60569.6</v>
      </c>
      <c r="I20" s="48"/>
      <c r="J20" s="48"/>
      <c r="K20" s="48"/>
    </row>
    <row r="21" spans="1:11" ht="10.5" customHeight="1">
      <c r="A21" s="201" t="s">
        <v>160</v>
      </c>
      <c r="B21" s="206"/>
      <c r="C21" s="7"/>
      <c r="D21" s="7">
        <v>513</v>
      </c>
      <c r="E21" s="15" t="s">
        <v>10</v>
      </c>
      <c r="F21" s="68">
        <f>'P1 - Přehled'!H22</f>
        <v>10000</v>
      </c>
      <c r="G21" s="70">
        <v>10000</v>
      </c>
      <c r="H21" s="42">
        <v>10000</v>
      </c>
      <c r="I21" s="48"/>
      <c r="J21" s="48"/>
      <c r="K21" s="48"/>
    </row>
    <row r="22" spans="1:11" ht="10.5" customHeight="1">
      <c r="A22" s="201" t="s">
        <v>161</v>
      </c>
      <c r="B22" s="206"/>
      <c r="C22" s="7"/>
      <c r="D22" s="7">
        <v>516</v>
      </c>
      <c r="E22" s="15" t="s">
        <v>28</v>
      </c>
      <c r="F22" s="68">
        <f>'P1 - Přehled'!H23</f>
        <v>0</v>
      </c>
      <c r="G22" s="70">
        <v>0</v>
      </c>
      <c r="H22" s="42">
        <v>0</v>
      </c>
      <c r="I22" s="48"/>
      <c r="J22" s="48"/>
      <c r="K22" s="48"/>
    </row>
    <row r="23" spans="1:11" ht="10.5" customHeight="1">
      <c r="A23" s="201" t="s">
        <v>162</v>
      </c>
      <c r="B23" s="204"/>
      <c r="C23" s="7"/>
      <c r="D23" s="7">
        <v>518</v>
      </c>
      <c r="E23" s="15" t="s">
        <v>11</v>
      </c>
      <c r="F23" s="68">
        <f>'P1 - Přehled'!H24</f>
        <v>470054</v>
      </c>
      <c r="G23" s="70">
        <v>488800</v>
      </c>
      <c r="H23" s="170">
        <v>508352</v>
      </c>
      <c r="I23" s="48"/>
      <c r="J23" s="48"/>
      <c r="K23" s="48"/>
    </row>
    <row r="24" spans="1:11" ht="10.5" customHeight="1">
      <c r="A24" s="201" t="s">
        <v>163</v>
      </c>
      <c r="B24" s="202">
        <v>52</v>
      </c>
      <c r="C24" s="37" t="s">
        <v>12</v>
      </c>
      <c r="D24" s="37"/>
      <c r="E24" s="37"/>
      <c r="F24" s="40">
        <f>SUM(F25:F29)</f>
        <v>15668889</v>
      </c>
      <c r="G24" s="65">
        <f>SUM(G25:G29)</f>
        <v>16294044.56</v>
      </c>
      <c r="H24" s="66">
        <f>SUM(H25:H29)</f>
        <v>16944206.8</v>
      </c>
      <c r="I24" s="48"/>
      <c r="J24" s="48"/>
      <c r="K24" s="48"/>
    </row>
    <row r="25" spans="1:11" ht="10.5" customHeight="1">
      <c r="A25" s="201" t="s">
        <v>164</v>
      </c>
      <c r="B25" s="203"/>
      <c r="C25" s="17"/>
      <c r="D25" s="17">
        <v>521</v>
      </c>
      <c r="E25" s="2" t="s">
        <v>13</v>
      </c>
      <c r="F25" s="68">
        <f>'P1 - Přehled'!H26</f>
        <v>11540720</v>
      </c>
      <c r="G25" s="70">
        <v>12002348.8</v>
      </c>
      <c r="H25" s="71">
        <v>12482442.96</v>
      </c>
      <c r="I25" s="48"/>
      <c r="J25" s="48"/>
      <c r="K25" s="48"/>
    </row>
    <row r="26" spans="1:11" ht="10.5" customHeight="1">
      <c r="A26" s="201" t="s">
        <v>165</v>
      </c>
      <c r="B26" s="203"/>
      <c r="C26" s="17"/>
      <c r="D26" s="17">
        <v>524</v>
      </c>
      <c r="E26" s="2" t="s">
        <v>102</v>
      </c>
      <c r="F26" s="68">
        <f>'P1 - Přehled'!H27</f>
        <v>3860346</v>
      </c>
      <c r="G26" s="70">
        <v>4014759.84</v>
      </c>
      <c r="H26" s="71">
        <v>4175350.4</v>
      </c>
      <c r="I26" s="48"/>
      <c r="J26" s="48"/>
      <c r="K26" s="48"/>
    </row>
    <row r="27" spans="1:11" ht="10.5" customHeight="1">
      <c r="A27" s="201" t="s">
        <v>166</v>
      </c>
      <c r="B27" s="204"/>
      <c r="C27" s="7"/>
      <c r="D27" s="7">
        <v>525</v>
      </c>
      <c r="E27" s="15" t="s">
        <v>144</v>
      </c>
      <c r="F27" s="68">
        <f>'P1 - Přehled'!H28</f>
        <v>40000</v>
      </c>
      <c r="G27" s="70">
        <v>40000</v>
      </c>
      <c r="H27" s="71">
        <v>40000</v>
      </c>
      <c r="I27" s="48"/>
      <c r="J27" s="48"/>
      <c r="K27" s="48"/>
    </row>
    <row r="28" spans="1:11" ht="10.5" customHeight="1">
      <c r="A28" s="201" t="s">
        <v>167</v>
      </c>
      <c r="B28" s="204"/>
      <c r="C28" s="7"/>
      <c r="D28" s="7">
        <v>527</v>
      </c>
      <c r="E28" s="15" t="s">
        <v>14</v>
      </c>
      <c r="F28" s="68">
        <f>'P1 - Přehled'!H29</f>
        <v>227823</v>
      </c>
      <c r="G28" s="70">
        <v>236935.92</v>
      </c>
      <c r="H28" s="71">
        <v>246413.44</v>
      </c>
      <c r="I28" s="48"/>
      <c r="J28" s="48"/>
      <c r="K28" s="48"/>
    </row>
    <row r="29" spans="1:11" ht="10.5" customHeight="1">
      <c r="A29" s="201" t="s">
        <v>168</v>
      </c>
      <c r="B29" s="204"/>
      <c r="C29" s="18"/>
      <c r="D29" s="19">
        <v>528</v>
      </c>
      <c r="E29" s="142" t="s">
        <v>101</v>
      </c>
      <c r="F29" s="68">
        <f>'P1 - Přehled'!H30</f>
        <v>0</v>
      </c>
      <c r="G29" s="70">
        <v>0</v>
      </c>
      <c r="H29" s="71">
        <v>0</v>
      </c>
      <c r="I29" s="48"/>
      <c r="J29" s="48"/>
      <c r="K29" s="48"/>
    </row>
    <row r="30" spans="1:11" ht="10.5" customHeight="1">
      <c r="A30" s="201" t="s">
        <v>169</v>
      </c>
      <c r="B30" s="205">
        <v>53</v>
      </c>
      <c r="C30" s="38" t="s">
        <v>15</v>
      </c>
      <c r="D30" s="39"/>
      <c r="E30" s="39"/>
      <c r="F30" s="40">
        <f>SUM(F31:F34)</f>
        <v>0</v>
      </c>
      <c r="G30" s="73">
        <f>SUM(G31:G34)</f>
        <v>0</v>
      </c>
      <c r="H30" s="41">
        <f>SUM(H31:H34)</f>
        <v>0</v>
      </c>
      <c r="I30" s="48"/>
      <c r="J30" s="48"/>
      <c r="K30" s="48"/>
    </row>
    <row r="31" spans="1:11" ht="10.5" customHeight="1">
      <c r="A31" s="201" t="s">
        <v>170</v>
      </c>
      <c r="B31" s="203"/>
      <c r="C31" s="17"/>
      <c r="D31" s="4">
        <v>531</v>
      </c>
      <c r="E31" s="21" t="s">
        <v>16</v>
      </c>
      <c r="F31" s="68">
        <f>'P1 - Přehled'!H32</f>
        <v>0</v>
      </c>
      <c r="G31" s="70">
        <v>0</v>
      </c>
      <c r="H31" s="42">
        <v>0</v>
      </c>
      <c r="I31" s="48"/>
      <c r="J31" s="48"/>
      <c r="K31" s="48"/>
    </row>
    <row r="32" spans="1:11" ht="10.5" customHeight="1">
      <c r="A32" s="201" t="s">
        <v>171</v>
      </c>
      <c r="B32" s="203"/>
      <c r="C32" s="17"/>
      <c r="D32" s="3">
        <v>532</v>
      </c>
      <c r="E32" s="1" t="s">
        <v>17</v>
      </c>
      <c r="F32" s="68">
        <f>'P1 - Přehled'!H33</f>
        <v>0</v>
      </c>
      <c r="G32" s="70">
        <v>0</v>
      </c>
      <c r="H32" s="42">
        <v>0</v>
      </c>
      <c r="I32" s="48"/>
      <c r="J32" s="48"/>
      <c r="K32" s="48"/>
    </row>
    <row r="33" spans="1:11" ht="10.5" customHeight="1">
      <c r="A33" s="201" t="s">
        <v>172</v>
      </c>
      <c r="B33" s="203"/>
      <c r="C33" s="17"/>
      <c r="D33" s="22">
        <v>538</v>
      </c>
      <c r="E33" s="184" t="s">
        <v>145</v>
      </c>
      <c r="F33" s="68">
        <f>'P1 - Přehled'!H34</f>
        <v>0</v>
      </c>
      <c r="G33" s="70">
        <v>0</v>
      </c>
      <c r="H33" s="42">
        <v>0</v>
      </c>
      <c r="I33" s="48"/>
      <c r="J33" s="48"/>
      <c r="K33" s="48"/>
    </row>
    <row r="34" spans="1:11" ht="10.5" customHeight="1">
      <c r="A34" s="201" t="s">
        <v>173</v>
      </c>
      <c r="B34" s="203"/>
      <c r="C34" s="17"/>
      <c r="D34" s="22">
        <v>539</v>
      </c>
      <c r="E34" s="184" t="s">
        <v>231</v>
      </c>
      <c r="F34" s="68">
        <f>'P1 - Přehled'!H35</f>
        <v>0</v>
      </c>
      <c r="G34" s="70">
        <v>0</v>
      </c>
      <c r="H34" s="127">
        <v>0</v>
      </c>
      <c r="I34" s="48"/>
      <c r="J34" s="48"/>
      <c r="K34" s="48"/>
    </row>
    <row r="35" spans="1:11" ht="10.5" customHeight="1">
      <c r="A35" s="201" t="s">
        <v>174</v>
      </c>
      <c r="B35" s="207">
        <v>54</v>
      </c>
      <c r="C35" s="36" t="s">
        <v>18</v>
      </c>
      <c r="D35" s="36"/>
      <c r="E35" s="36"/>
      <c r="F35" s="40">
        <f>SUM(F36:F42)</f>
        <v>33497.92</v>
      </c>
      <c r="G35" s="73">
        <f>SUM(G36:G42)</f>
        <v>18720</v>
      </c>
      <c r="H35" s="74">
        <f>SUM(H36:H42)</f>
        <v>19468.8</v>
      </c>
      <c r="I35" s="48"/>
      <c r="J35" s="48"/>
      <c r="K35" s="48"/>
    </row>
    <row r="36" spans="1:11" ht="10.5" customHeight="1">
      <c r="A36" s="201" t="s">
        <v>175</v>
      </c>
      <c r="B36" s="208"/>
      <c r="C36" s="17"/>
      <c r="D36" s="7">
        <v>541</v>
      </c>
      <c r="E36" s="15" t="s">
        <v>19</v>
      </c>
      <c r="F36" s="68">
        <f>'P1 - Přehled'!H37</f>
        <v>0</v>
      </c>
      <c r="G36" s="70">
        <v>0</v>
      </c>
      <c r="H36" s="42">
        <v>0</v>
      </c>
      <c r="I36" s="48"/>
      <c r="J36" s="48"/>
      <c r="K36" s="48"/>
    </row>
    <row r="37" spans="1:11" ht="10.5" customHeight="1">
      <c r="A37" s="201" t="s">
        <v>176</v>
      </c>
      <c r="B37" s="208"/>
      <c r="C37" s="17"/>
      <c r="D37" s="7">
        <v>542</v>
      </c>
      <c r="E37" s="15" t="s">
        <v>96</v>
      </c>
      <c r="F37" s="68">
        <f>'P1 - Přehled'!H38</f>
        <v>0</v>
      </c>
      <c r="G37" s="70">
        <v>0</v>
      </c>
      <c r="H37" s="42">
        <v>0</v>
      </c>
      <c r="I37" s="48"/>
      <c r="J37" s="48"/>
      <c r="K37" s="48"/>
    </row>
    <row r="38" spans="1:11" ht="10.5" customHeight="1">
      <c r="A38" s="201" t="s">
        <v>177</v>
      </c>
      <c r="B38" s="209"/>
      <c r="C38" s="7"/>
      <c r="D38" s="7">
        <v>543</v>
      </c>
      <c r="E38" s="15" t="s">
        <v>21</v>
      </c>
      <c r="F38" s="68">
        <f>'P1 - Přehled'!H39</f>
        <v>0</v>
      </c>
      <c r="G38" s="70">
        <v>0</v>
      </c>
      <c r="H38" s="42">
        <v>0</v>
      </c>
      <c r="I38" s="48"/>
      <c r="J38" s="48"/>
      <c r="K38" s="48"/>
    </row>
    <row r="39" spans="1:11" s="82" customFormat="1" ht="10.5" customHeight="1">
      <c r="A39" s="201" t="s">
        <v>178</v>
      </c>
      <c r="B39" s="209"/>
      <c r="C39" s="7"/>
      <c r="D39" s="7">
        <v>544</v>
      </c>
      <c r="E39" s="15" t="s">
        <v>23</v>
      </c>
      <c r="F39" s="68">
        <f>'P1 - Přehled'!H40</f>
        <v>0</v>
      </c>
      <c r="G39" s="70">
        <v>0</v>
      </c>
      <c r="H39" s="170">
        <v>0</v>
      </c>
      <c r="I39" s="143"/>
      <c r="J39" s="143"/>
      <c r="K39" s="143"/>
    </row>
    <row r="40" spans="1:11" ht="10.5" customHeight="1">
      <c r="A40" s="201" t="s">
        <v>179</v>
      </c>
      <c r="B40" s="209"/>
      <c r="C40" s="7"/>
      <c r="D40" s="7">
        <v>547</v>
      </c>
      <c r="E40" s="15" t="s">
        <v>22</v>
      </c>
      <c r="F40" s="68">
        <f>'P1 - Přehled'!H41</f>
        <v>0</v>
      </c>
      <c r="G40" s="70">
        <v>0</v>
      </c>
      <c r="H40" s="42">
        <v>0</v>
      </c>
      <c r="I40" s="48"/>
      <c r="J40" s="48"/>
      <c r="K40" s="48"/>
    </row>
    <row r="41" spans="1:11" s="82" customFormat="1" ht="10.5" customHeight="1">
      <c r="A41" s="201" t="s">
        <v>180</v>
      </c>
      <c r="B41" s="209"/>
      <c r="C41" s="144"/>
      <c r="D41" s="18">
        <v>548</v>
      </c>
      <c r="E41" s="26" t="s">
        <v>79</v>
      </c>
      <c r="F41" s="68">
        <f>'P1 - Přehled'!H42</f>
        <v>15497.92</v>
      </c>
      <c r="G41" s="70">
        <v>0</v>
      </c>
      <c r="H41" s="170">
        <v>0</v>
      </c>
      <c r="I41" s="143"/>
      <c r="J41" s="143"/>
      <c r="K41" s="143"/>
    </row>
    <row r="42" spans="1:11" s="82" customFormat="1" ht="10.5" customHeight="1">
      <c r="A42" s="201" t="s">
        <v>181</v>
      </c>
      <c r="B42" s="209"/>
      <c r="C42" s="18"/>
      <c r="D42" s="18">
        <v>549</v>
      </c>
      <c r="E42" s="26" t="s">
        <v>230</v>
      </c>
      <c r="F42" s="68">
        <f>'P1 - Přehled'!H43</f>
        <v>18000</v>
      </c>
      <c r="G42" s="70">
        <v>18720</v>
      </c>
      <c r="H42" s="170">
        <v>19468.8</v>
      </c>
      <c r="I42" s="143"/>
      <c r="J42" s="143"/>
      <c r="K42" s="143"/>
    </row>
    <row r="43" spans="1:11" ht="10.5" customHeight="1">
      <c r="A43" s="201" t="s">
        <v>182</v>
      </c>
      <c r="B43" s="205">
        <v>55</v>
      </c>
      <c r="C43" s="36" t="s">
        <v>103</v>
      </c>
      <c r="D43" s="36"/>
      <c r="E43" s="36"/>
      <c r="F43" s="40">
        <f>SUM(F44:F51)</f>
        <v>292970</v>
      </c>
      <c r="G43" s="73">
        <f>SUM(G44:G51)</f>
        <v>304689</v>
      </c>
      <c r="H43" s="41">
        <f>SUM(H44:H51)</f>
        <v>316876.56</v>
      </c>
      <c r="I43" s="48"/>
      <c r="J43" s="48"/>
      <c r="K43" s="48"/>
    </row>
    <row r="44" spans="1:11" ht="10.5" customHeight="1">
      <c r="A44" s="201" t="s">
        <v>183</v>
      </c>
      <c r="B44" s="206"/>
      <c r="C44" s="7"/>
      <c r="D44" s="7">
        <v>551</v>
      </c>
      <c r="E44" s="15" t="s">
        <v>91</v>
      </c>
      <c r="F44" s="68">
        <f>'P1 - Přehled'!H45</f>
        <v>107970</v>
      </c>
      <c r="G44" s="70">
        <v>112289</v>
      </c>
      <c r="H44" s="42">
        <v>116780.56</v>
      </c>
      <c r="I44" s="48"/>
      <c r="J44" s="48"/>
      <c r="K44" s="48"/>
    </row>
    <row r="45" spans="1:11" ht="10.5" customHeight="1">
      <c r="A45" s="201" t="s">
        <v>184</v>
      </c>
      <c r="B45" s="209"/>
      <c r="C45" s="7"/>
      <c r="D45" s="7">
        <v>552</v>
      </c>
      <c r="E45" s="15" t="s">
        <v>232</v>
      </c>
      <c r="F45" s="68">
        <f>'P1 - Přehled'!H46</f>
        <v>0</v>
      </c>
      <c r="G45" s="70">
        <v>0</v>
      </c>
      <c r="H45" s="170">
        <v>0</v>
      </c>
      <c r="I45" s="48"/>
      <c r="J45" s="48"/>
      <c r="K45" s="48"/>
    </row>
    <row r="46" spans="1:8" ht="10.5" customHeight="1">
      <c r="A46" s="201" t="s">
        <v>185</v>
      </c>
      <c r="B46" s="208"/>
      <c r="C46" s="7"/>
      <c r="D46" s="7">
        <v>553</v>
      </c>
      <c r="E46" s="15" t="s">
        <v>233</v>
      </c>
      <c r="F46" s="68">
        <f>'P1 - Přehled'!H47</f>
        <v>0</v>
      </c>
      <c r="G46" s="70">
        <v>0</v>
      </c>
      <c r="H46" s="170">
        <v>0</v>
      </c>
    </row>
    <row r="47" spans="1:8" s="82" customFormat="1" ht="10.5" customHeight="1">
      <c r="A47" s="201" t="s">
        <v>186</v>
      </c>
      <c r="B47" s="209"/>
      <c r="C47" s="20"/>
      <c r="D47" s="7">
        <v>554</v>
      </c>
      <c r="E47" s="15" t="s">
        <v>80</v>
      </c>
      <c r="F47" s="68">
        <f>'P1 - Přehled'!H48</f>
        <v>0</v>
      </c>
      <c r="G47" s="70">
        <v>0</v>
      </c>
      <c r="H47" s="170">
        <v>0</v>
      </c>
    </row>
    <row r="48" spans="1:8" ht="10.5" customHeight="1">
      <c r="A48" s="201" t="s">
        <v>187</v>
      </c>
      <c r="B48" s="208"/>
      <c r="C48" s="7"/>
      <c r="D48" s="7">
        <v>555</v>
      </c>
      <c r="E48" s="15" t="s">
        <v>92</v>
      </c>
      <c r="F48" s="68">
        <f>'P1 - Přehled'!H49</f>
        <v>0</v>
      </c>
      <c r="G48" s="70">
        <v>0</v>
      </c>
      <c r="H48" s="170">
        <v>0</v>
      </c>
    </row>
    <row r="49" spans="1:8" ht="10.5" customHeight="1">
      <c r="A49" s="201" t="s">
        <v>188</v>
      </c>
      <c r="B49" s="208"/>
      <c r="C49" s="18"/>
      <c r="D49" s="18">
        <v>556</v>
      </c>
      <c r="E49" s="26" t="s">
        <v>93</v>
      </c>
      <c r="F49" s="68">
        <f>'P1 - Přehled'!H50</f>
        <v>0</v>
      </c>
      <c r="G49" s="70">
        <v>0</v>
      </c>
      <c r="H49" s="170">
        <v>0</v>
      </c>
    </row>
    <row r="50" spans="1:8" s="82" customFormat="1" ht="10.5" customHeight="1">
      <c r="A50" s="201" t="s">
        <v>189</v>
      </c>
      <c r="B50" s="209"/>
      <c r="C50" s="7"/>
      <c r="D50" s="7">
        <v>557</v>
      </c>
      <c r="E50" s="15" t="s">
        <v>234</v>
      </c>
      <c r="F50" s="68">
        <f>'P1 - Přehled'!H51</f>
        <v>0</v>
      </c>
      <c r="G50" s="70">
        <v>0</v>
      </c>
      <c r="H50" s="170">
        <v>0</v>
      </c>
    </row>
    <row r="51" spans="1:8" s="82" customFormat="1" ht="10.5" customHeight="1">
      <c r="A51" s="201" t="s">
        <v>190</v>
      </c>
      <c r="B51" s="209"/>
      <c r="C51" s="7"/>
      <c r="D51" s="7">
        <v>558</v>
      </c>
      <c r="E51" s="15" t="s">
        <v>235</v>
      </c>
      <c r="F51" s="68">
        <f>'P1 - Přehled'!H52</f>
        <v>185000</v>
      </c>
      <c r="G51" s="70">
        <v>192400</v>
      </c>
      <c r="H51" s="170">
        <v>200096</v>
      </c>
    </row>
    <row r="52" spans="1:11" ht="10.5" customHeight="1">
      <c r="A52" s="201" t="s">
        <v>191</v>
      </c>
      <c r="B52" s="205">
        <v>56</v>
      </c>
      <c r="C52" s="36" t="s">
        <v>81</v>
      </c>
      <c r="D52" s="36"/>
      <c r="E52" s="36"/>
      <c r="F52" s="40">
        <f>SUM(F53:F56)</f>
        <v>0</v>
      </c>
      <c r="G52" s="73">
        <f>SUM(G53:G56)</f>
        <v>0</v>
      </c>
      <c r="H52" s="41">
        <f>SUM(H53:H56)</f>
        <v>0</v>
      </c>
      <c r="I52" s="48"/>
      <c r="J52" s="48"/>
      <c r="K52" s="48"/>
    </row>
    <row r="53" spans="1:8" s="82" customFormat="1" ht="10.5" customHeight="1">
      <c r="A53" s="201" t="s">
        <v>192</v>
      </c>
      <c r="B53" s="209"/>
      <c r="C53" s="18"/>
      <c r="D53" s="19">
        <v>562</v>
      </c>
      <c r="E53" s="185" t="s">
        <v>20</v>
      </c>
      <c r="F53" s="68">
        <f>'P1 - Přehled'!H54</f>
        <v>0</v>
      </c>
      <c r="G53" s="70">
        <v>0</v>
      </c>
      <c r="H53" s="170">
        <v>0</v>
      </c>
    </row>
    <row r="54" spans="1:8" s="82" customFormat="1" ht="10.5" customHeight="1">
      <c r="A54" s="201" t="s">
        <v>193</v>
      </c>
      <c r="B54" s="209"/>
      <c r="C54" s="18"/>
      <c r="D54" s="19">
        <v>563</v>
      </c>
      <c r="E54" s="185" t="s">
        <v>78</v>
      </c>
      <c r="F54" s="68">
        <f>'P1 - Přehled'!H55</f>
        <v>0</v>
      </c>
      <c r="G54" s="70">
        <v>0</v>
      </c>
      <c r="H54" s="170">
        <v>0</v>
      </c>
    </row>
    <row r="55" spans="1:8" s="82" customFormat="1" ht="10.5" customHeight="1">
      <c r="A55" s="201" t="s">
        <v>194</v>
      </c>
      <c r="B55" s="209"/>
      <c r="C55" s="144"/>
      <c r="D55" s="19">
        <v>564</v>
      </c>
      <c r="E55" s="185" t="s">
        <v>82</v>
      </c>
      <c r="F55" s="68">
        <f>'P1 - Přehled'!H56</f>
        <v>0</v>
      </c>
      <c r="G55" s="70">
        <v>0</v>
      </c>
      <c r="H55" s="170">
        <v>0</v>
      </c>
    </row>
    <row r="56" spans="1:8" s="82" customFormat="1" ht="10.5" customHeight="1">
      <c r="A56" s="201" t="s">
        <v>195</v>
      </c>
      <c r="B56" s="209"/>
      <c r="C56" s="144"/>
      <c r="D56" s="19">
        <v>569</v>
      </c>
      <c r="E56" s="185" t="s">
        <v>83</v>
      </c>
      <c r="F56" s="68">
        <f>'P1 - Přehled'!H57</f>
        <v>0</v>
      </c>
      <c r="G56" s="70">
        <v>0</v>
      </c>
      <c r="H56" s="170">
        <v>0</v>
      </c>
    </row>
    <row r="57" spans="1:11" ht="10.5" customHeight="1">
      <c r="A57" s="201" t="s">
        <v>196</v>
      </c>
      <c r="B57" s="205">
        <v>57</v>
      </c>
      <c r="C57" s="36" t="s">
        <v>236</v>
      </c>
      <c r="D57" s="36"/>
      <c r="E57" s="36"/>
      <c r="F57" s="40">
        <f>SUM(F58)</f>
        <v>0</v>
      </c>
      <c r="G57" s="73">
        <f>SUM(G58:G58)</f>
        <v>0</v>
      </c>
      <c r="H57" s="41">
        <f>SUM(H58:H58)</f>
        <v>0</v>
      </c>
      <c r="I57" s="48"/>
      <c r="J57" s="48"/>
      <c r="K57" s="48"/>
    </row>
    <row r="58" spans="1:8" ht="10.5" customHeight="1">
      <c r="A58" s="201" t="s">
        <v>197</v>
      </c>
      <c r="B58" s="208"/>
      <c r="C58" s="144"/>
      <c r="D58" s="19">
        <v>572</v>
      </c>
      <c r="E58" s="185" t="s">
        <v>237</v>
      </c>
      <c r="F58" s="68">
        <f>'P1 - Přehled'!H59</f>
        <v>0</v>
      </c>
      <c r="G58" s="70">
        <v>0</v>
      </c>
      <c r="H58" s="170">
        <v>0</v>
      </c>
    </row>
    <row r="59" spans="1:8" ht="10.5" customHeight="1">
      <c r="A59" s="201" t="s">
        <v>198</v>
      </c>
      <c r="B59" s="205">
        <v>59</v>
      </c>
      <c r="C59" s="36" t="s">
        <v>24</v>
      </c>
      <c r="D59" s="38"/>
      <c r="E59" s="38"/>
      <c r="F59" s="40">
        <f>SUM(F60:F61)</f>
        <v>0</v>
      </c>
      <c r="G59" s="73">
        <f>SUM(G60:G61)</f>
        <v>0</v>
      </c>
      <c r="H59" s="41">
        <f>SUM(H60:H61)</f>
        <v>0</v>
      </c>
    </row>
    <row r="60" spans="1:8" ht="10.5" customHeight="1">
      <c r="A60" s="201" t="s">
        <v>199</v>
      </c>
      <c r="B60" s="208"/>
      <c r="C60" s="7"/>
      <c r="D60" s="27">
        <v>591</v>
      </c>
      <c r="E60" s="5" t="s">
        <v>25</v>
      </c>
      <c r="F60" s="68">
        <f>'P1 - Přehled'!H61</f>
        <v>0</v>
      </c>
      <c r="G60" s="70">
        <v>0</v>
      </c>
      <c r="H60" s="42">
        <v>0</v>
      </c>
    </row>
    <row r="61" spans="1:8" ht="10.5" customHeight="1">
      <c r="A61" s="201" t="s">
        <v>200</v>
      </c>
      <c r="B61" s="260"/>
      <c r="C61" s="7"/>
      <c r="D61" s="27">
        <v>595</v>
      </c>
      <c r="E61" s="5" t="s">
        <v>26</v>
      </c>
      <c r="F61" s="68">
        <f>'P1 - Přehled'!H62</f>
        <v>0</v>
      </c>
      <c r="G61" s="70">
        <v>0</v>
      </c>
      <c r="H61" s="42">
        <v>0</v>
      </c>
    </row>
    <row r="62" spans="1:8" ht="10.5" customHeight="1">
      <c r="A62" s="247" t="s">
        <v>201</v>
      </c>
      <c r="B62" s="338" t="s">
        <v>27</v>
      </c>
      <c r="C62" s="339"/>
      <c r="D62" s="339"/>
      <c r="E62" s="340"/>
      <c r="F62" s="191">
        <f>F63+F69+F79+F85</f>
        <v>17581410.92</v>
      </c>
      <c r="G62" s="191">
        <f>G63+G69+G79+G85</f>
        <v>18266494</v>
      </c>
      <c r="H62" s="259">
        <f>H63+H69+H79+H85</f>
        <v>18995154</v>
      </c>
    </row>
    <row r="63" spans="1:8" ht="10.5" customHeight="1">
      <c r="A63" s="201" t="s">
        <v>202</v>
      </c>
      <c r="B63" s="205">
        <v>60</v>
      </c>
      <c r="C63" s="36" t="s">
        <v>105</v>
      </c>
      <c r="D63" s="36"/>
      <c r="E63" s="36"/>
      <c r="F63" s="40">
        <f>SUM(F64:F68)</f>
        <v>0</v>
      </c>
      <c r="G63" s="73">
        <f>SUM(G64:G68)</f>
        <v>0</v>
      </c>
      <c r="H63" s="41">
        <f>SUM(H64:H68)</f>
        <v>0</v>
      </c>
    </row>
    <row r="64" spans="1:8" ht="10.5" customHeight="1">
      <c r="A64" s="201" t="s">
        <v>203</v>
      </c>
      <c r="B64" s="208"/>
      <c r="C64" s="17"/>
      <c r="D64" s="7">
        <v>601</v>
      </c>
      <c r="E64" s="15" t="s">
        <v>94</v>
      </c>
      <c r="F64" s="68">
        <f>'P1 - Přehled'!H65</f>
        <v>0</v>
      </c>
      <c r="G64" s="70">
        <v>0</v>
      </c>
      <c r="H64" s="42">
        <v>0</v>
      </c>
    </row>
    <row r="65" spans="1:8" ht="10.5" customHeight="1">
      <c r="A65" s="201" t="s">
        <v>204</v>
      </c>
      <c r="B65" s="208"/>
      <c r="C65" s="17"/>
      <c r="D65" s="7">
        <v>602</v>
      </c>
      <c r="E65" s="15" t="s">
        <v>95</v>
      </c>
      <c r="F65" s="68">
        <f>'P1 - Přehled'!H66</f>
        <v>0</v>
      </c>
      <c r="G65" s="70">
        <v>0</v>
      </c>
      <c r="H65" s="42">
        <v>0</v>
      </c>
    </row>
    <row r="66" spans="1:8" s="82" customFormat="1" ht="10.5" customHeight="1">
      <c r="A66" s="201" t="s">
        <v>205</v>
      </c>
      <c r="B66" s="209"/>
      <c r="C66" s="144"/>
      <c r="D66" s="18">
        <v>603</v>
      </c>
      <c r="E66" s="26" t="s">
        <v>84</v>
      </c>
      <c r="F66" s="68">
        <f>'P1 - Přehled'!H67</f>
        <v>0</v>
      </c>
      <c r="G66" s="70">
        <v>0</v>
      </c>
      <c r="H66" s="170">
        <v>0</v>
      </c>
    </row>
    <row r="67" spans="1:8" s="82" customFormat="1" ht="10.5" customHeight="1">
      <c r="A67" s="201" t="s">
        <v>206</v>
      </c>
      <c r="B67" s="209"/>
      <c r="C67" s="144"/>
      <c r="D67" s="18">
        <v>604</v>
      </c>
      <c r="E67" s="26" t="s">
        <v>104</v>
      </c>
      <c r="F67" s="68">
        <f>'P1 - Přehled'!H68</f>
        <v>0</v>
      </c>
      <c r="G67" s="70">
        <v>0</v>
      </c>
      <c r="H67" s="170">
        <v>0</v>
      </c>
    </row>
    <row r="68" spans="1:8" ht="10.5" customHeight="1">
      <c r="A68" s="201" t="s">
        <v>207</v>
      </c>
      <c r="B68" s="208"/>
      <c r="C68" s="29"/>
      <c r="D68" s="18">
        <v>609</v>
      </c>
      <c r="E68" s="26" t="s">
        <v>99</v>
      </c>
      <c r="F68" s="68">
        <f>'P1 - Přehled'!H69</f>
        <v>0</v>
      </c>
      <c r="G68" s="70">
        <v>0</v>
      </c>
      <c r="H68" s="170">
        <v>0</v>
      </c>
    </row>
    <row r="69" spans="1:8" ht="10.5" customHeight="1">
      <c r="A69" s="201" t="s">
        <v>208</v>
      </c>
      <c r="B69" s="205">
        <v>64</v>
      </c>
      <c r="C69" s="36" t="s">
        <v>127</v>
      </c>
      <c r="D69" s="36"/>
      <c r="E69" s="36"/>
      <c r="F69" s="40">
        <f>SUM(F70:F78)</f>
        <v>15497.92</v>
      </c>
      <c r="G69" s="73">
        <f>SUM(G70:G78)</f>
        <v>0</v>
      </c>
      <c r="H69" s="41">
        <f>SUM(H70:H78)</f>
        <v>0</v>
      </c>
    </row>
    <row r="70" spans="1:8" ht="10.5" customHeight="1">
      <c r="A70" s="201" t="s">
        <v>209</v>
      </c>
      <c r="B70" s="208"/>
      <c r="C70" s="17"/>
      <c r="D70" s="7">
        <v>641</v>
      </c>
      <c r="E70" s="15" t="s">
        <v>19</v>
      </c>
      <c r="F70" s="68">
        <f>'P1 - Přehled'!H71</f>
        <v>0</v>
      </c>
      <c r="G70" s="70">
        <v>0</v>
      </c>
      <c r="H70" s="42">
        <v>0</v>
      </c>
    </row>
    <row r="71" spans="1:8" ht="10.5" customHeight="1">
      <c r="A71" s="201" t="s">
        <v>210</v>
      </c>
      <c r="B71" s="208"/>
      <c r="C71" s="17"/>
      <c r="D71" s="7">
        <v>642</v>
      </c>
      <c r="E71" s="15" t="s">
        <v>96</v>
      </c>
      <c r="F71" s="68">
        <f>'P1 - Přehled'!H72</f>
        <v>0</v>
      </c>
      <c r="G71" s="70">
        <v>0</v>
      </c>
      <c r="H71" s="42">
        <v>0</v>
      </c>
    </row>
    <row r="72" spans="1:8" ht="10.5" customHeight="1">
      <c r="A72" s="201" t="s">
        <v>211</v>
      </c>
      <c r="B72" s="208"/>
      <c r="C72" s="17"/>
      <c r="D72" s="7">
        <v>643</v>
      </c>
      <c r="E72" s="15" t="s">
        <v>227</v>
      </c>
      <c r="F72" s="68">
        <f>'P1 - Přehled'!H73</f>
        <v>0</v>
      </c>
      <c r="G72" s="70">
        <v>0</v>
      </c>
      <c r="H72" s="42">
        <v>0</v>
      </c>
    </row>
    <row r="73" spans="1:8" ht="10.5" customHeight="1">
      <c r="A73" s="201" t="s">
        <v>212</v>
      </c>
      <c r="B73" s="208"/>
      <c r="C73" s="17"/>
      <c r="D73" s="27">
        <v>644</v>
      </c>
      <c r="E73" s="15" t="s">
        <v>100</v>
      </c>
      <c r="F73" s="68">
        <f>'P1 - Přehled'!H74</f>
        <v>0</v>
      </c>
      <c r="G73" s="70">
        <v>0</v>
      </c>
      <c r="H73" s="170">
        <v>0</v>
      </c>
    </row>
    <row r="74" spans="1:8" ht="10.5" customHeight="1">
      <c r="A74" s="201" t="s">
        <v>213</v>
      </c>
      <c r="B74" s="208"/>
      <c r="C74" s="17"/>
      <c r="D74" s="27">
        <v>645</v>
      </c>
      <c r="E74" s="184" t="s">
        <v>85</v>
      </c>
      <c r="F74" s="68">
        <f>'P1 - Přehled'!H75</f>
        <v>0</v>
      </c>
      <c r="G74" s="70">
        <v>0</v>
      </c>
      <c r="H74" s="170">
        <v>0</v>
      </c>
    </row>
    <row r="75" spans="1:8" ht="10.5" customHeight="1">
      <c r="A75" s="201" t="s">
        <v>214</v>
      </c>
      <c r="B75" s="208"/>
      <c r="C75" s="17"/>
      <c r="D75" s="27">
        <v>646</v>
      </c>
      <c r="E75" s="184" t="s">
        <v>126</v>
      </c>
      <c r="F75" s="68">
        <f>'P1 - Přehled'!H76</f>
        <v>0</v>
      </c>
      <c r="G75" s="70">
        <v>0</v>
      </c>
      <c r="H75" s="170">
        <v>0</v>
      </c>
    </row>
    <row r="76" spans="1:8" ht="10.5" customHeight="1">
      <c r="A76" s="201" t="s">
        <v>215</v>
      </c>
      <c r="B76" s="208"/>
      <c r="C76" s="17"/>
      <c r="D76" s="27">
        <v>647</v>
      </c>
      <c r="E76" s="184" t="s">
        <v>86</v>
      </c>
      <c r="F76" s="68">
        <f>'P1 - Přehled'!H77</f>
        <v>0</v>
      </c>
      <c r="G76" s="70">
        <v>0</v>
      </c>
      <c r="H76" s="170">
        <v>0</v>
      </c>
    </row>
    <row r="77" spans="1:8" ht="10.5" customHeight="1">
      <c r="A77" s="201" t="s">
        <v>216</v>
      </c>
      <c r="B77" s="208"/>
      <c r="C77" s="17"/>
      <c r="D77" s="27">
        <v>648</v>
      </c>
      <c r="E77" s="184" t="s">
        <v>97</v>
      </c>
      <c r="F77" s="68">
        <f>'P1 - Přehled'!H78</f>
        <v>15497.92</v>
      </c>
      <c r="G77" s="70">
        <v>0</v>
      </c>
      <c r="H77" s="42">
        <v>0</v>
      </c>
    </row>
    <row r="78" spans="1:8" ht="10.5" customHeight="1">
      <c r="A78" s="201" t="s">
        <v>217</v>
      </c>
      <c r="B78" s="208"/>
      <c r="C78" s="29"/>
      <c r="D78" s="19">
        <v>649</v>
      </c>
      <c r="E78" s="185" t="s">
        <v>98</v>
      </c>
      <c r="F78" s="68">
        <f>'P1 - Přehled'!H79</f>
        <v>0</v>
      </c>
      <c r="G78" s="70">
        <v>0</v>
      </c>
      <c r="H78" s="42">
        <v>0</v>
      </c>
    </row>
    <row r="79" spans="1:8" ht="10.5" customHeight="1">
      <c r="A79" s="201" t="s">
        <v>218</v>
      </c>
      <c r="B79" s="205">
        <v>66</v>
      </c>
      <c r="C79" s="36" t="s">
        <v>87</v>
      </c>
      <c r="D79" s="36"/>
      <c r="E79" s="36"/>
      <c r="F79" s="40">
        <f>SUM(F80:F84)</f>
        <v>0</v>
      </c>
      <c r="G79" s="73">
        <f>SUM(G80:G84)</f>
        <v>0</v>
      </c>
      <c r="H79" s="41">
        <f>SUM(H80:H84)</f>
        <v>0</v>
      </c>
    </row>
    <row r="80" spans="1:8" ht="10.5" customHeight="1">
      <c r="A80" s="201" t="s">
        <v>219</v>
      </c>
      <c r="B80" s="208"/>
      <c r="C80" s="29"/>
      <c r="D80" s="19">
        <v>662</v>
      </c>
      <c r="E80" s="185" t="s">
        <v>20</v>
      </c>
      <c r="F80" s="68">
        <f>'P1 - Přehled'!H81</f>
        <v>0</v>
      </c>
      <c r="G80" s="70">
        <v>0</v>
      </c>
      <c r="H80" s="42">
        <v>0</v>
      </c>
    </row>
    <row r="81" spans="1:8" ht="10.5" customHeight="1">
      <c r="A81" s="201" t="s">
        <v>220</v>
      </c>
      <c r="B81" s="208"/>
      <c r="C81" s="29"/>
      <c r="D81" s="19">
        <v>663</v>
      </c>
      <c r="E81" s="185" t="s">
        <v>88</v>
      </c>
      <c r="F81" s="68">
        <f>'P1 - Přehled'!H82</f>
        <v>0</v>
      </c>
      <c r="G81" s="70">
        <v>0</v>
      </c>
      <c r="H81" s="42">
        <v>0</v>
      </c>
    </row>
    <row r="82" spans="1:8" ht="10.5" customHeight="1">
      <c r="A82" s="201" t="s">
        <v>221</v>
      </c>
      <c r="B82" s="208"/>
      <c r="C82" s="29"/>
      <c r="D82" s="19">
        <v>664</v>
      </c>
      <c r="E82" s="185" t="s">
        <v>89</v>
      </c>
      <c r="F82" s="68">
        <f>'P1 - Přehled'!H83</f>
        <v>0</v>
      </c>
      <c r="G82" s="70">
        <v>0</v>
      </c>
      <c r="H82" s="42">
        <v>0</v>
      </c>
    </row>
    <row r="83" spans="1:8" ht="10.5" customHeight="1">
      <c r="A83" s="201" t="s">
        <v>222</v>
      </c>
      <c r="B83" s="208"/>
      <c r="C83" s="29"/>
      <c r="D83" s="19">
        <v>665</v>
      </c>
      <c r="E83" s="185" t="s">
        <v>228</v>
      </c>
      <c r="F83" s="68">
        <f>'P1 - Přehled'!H84</f>
        <v>0</v>
      </c>
      <c r="G83" s="70">
        <v>0</v>
      </c>
      <c r="H83" s="42">
        <v>0</v>
      </c>
    </row>
    <row r="84" spans="1:8" ht="10.5" customHeight="1">
      <c r="A84" s="201" t="s">
        <v>223</v>
      </c>
      <c r="B84" s="208"/>
      <c r="C84" s="29"/>
      <c r="D84" s="19">
        <v>669</v>
      </c>
      <c r="E84" s="185" t="s">
        <v>90</v>
      </c>
      <c r="F84" s="68">
        <f>'P1 - Přehled'!H85</f>
        <v>0</v>
      </c>
      <c r="G84" s="70">
        <v>0</v>
      </c>
      <c r="H84" s="42">
        <v>0</v>
      </c>
    </row>
    <row r="85" spans="1:8" ht="10.5" customHeight="1">
      <c r="A85" s="201" t="s">
        <v>224</v>
      </c>
      <c r="B85" s="205">
        <v>67</v>
      </c>
      <c r="C85" s="299" t="s">
        <v>229</v>
      </c>
      <c r="D85" s="300"/>
      <c r="E85" s="301"/>
      <c r="F85" s="40">
        <f>F86</f>
        <v>17565913</v>
      </c>
      <c r="G85" s="73">
        <f>SUM(G86:G86)</f>
        <v>18266494</v>
      </c>
      <c r="H85" s="41">
        <f>SUM(H86:H86)</f>
        <v>18995154</v>
      </c>
    </row>
    <row r="86" spans="1:8" ht="10.5" customHeight="1">
      <c r="A86" s="201" t="s">
        <v>225</v>
      </c>
      <c r="B86" s="208"/>
      <c r="C86" s="29"/>
      <c r="D86" s="19">
        <v>672</v>
      </c>
      <c r="E86" s="185" t="s">
        <v>238</v>
      </c>
      <c r="F86" s="68">
        <f>'P1 - Přehled'!H87</f>
        <v>17565913</v>
      </c>
      <c r="G86" s="70">
        <v>18266494</v>
      </c>
      <c r="H86" s="170">
        <v>18995154</v>
      </c>
    </row>
    <row r="87" spans="1:8" ht="10.5" customHeight="1" thickBot="1">
      <c r="A87" s="248" t="s">
        <v>226</v>
      </c>
      <c r="B87" s="210" t="s">
        <v>243</v>
      </c>
      <c r="C87" s="32"/>
      <c r="D87" s="32"/>
      <c r="E87" s="33"/>
      <c r="F87" s="76">
        <f>+F62-F9</f>
        <v>0</v>
      </c>
      <c r="G87" s="76">
        <f>+G62-G9</f>
        <v>0.4399999976158142</v>
      </c>
      <c r="H87" s="77">
        <f>+H62-H9</f>
        <v>0.23999999836087227</v>
      </c>
    </row>
    <row r="88" spans="1:6" ht="9.75" customHeight="1">
      <c r="A88" s="6"/>
      <c r="B88" s="78"/>
      <c r="C88" s="78"/>
      <c r="D88" s="78"/>
      <c r="E88" s="24"/>
      <c r="F88" s="43"/>
    </row>
    <row r="89" ht="11.25" customHeight="1"/>
    <row r="90" spans="1:8" s="35" customFormat="1" ht="14.25" customHeight="1">
      <c r="A90" s="302" t="s">
        <v>139</v>
      </c>
      <c r="B90" s="303"/>
      <c r="C90" s="303"/>
      <c r="D90" s="303"/>
      <c r="E90" s="265" t="s">
        <v>331</v>
      </c>
      <c r="F90" s="267" t="s">
        <v>142</v>
      </c>
      <c r="G90" s="295">
        <v>44104</v>
      </c>
      <c r="H90" s="86" t="s">
        <v>46</v>
      </c>
    </row>
    <row r="91" s="35" customFormat="1" ht="11.25"/>
    <row r="92" spans="1:8" s="35" customFormat="1" ht="11.25">
      <c r="A92" s="302" t="s">
        <v>141</v>
      </c>
      <c r="B92" s="302"/>
      <c r="C92" s="303"/>
      <c r="D92" s="303"/>
      <c r="E92" s="265" t="s">
        <v>330</v>
      </c>
      <c r="F92" s="267" t="s">
        <v>142</v>
      </c>
      <c r="G92" s="295">
        <v>44104</v>
      </c>
      <c r="H92" s="86" t="s">
        <v>46</v>
      </c>
    </row>
    <row r="93" spans="3:8" s="35" customFormat="1" ht="11.25">
      <c r="C93" s="266"/>
      <c r="D93" s="266"/>
      <c r="F93" s="268"/>
      <c r="H93" s="86"/>
    </row>
    <row r="94" spans="1:8" s="35" customFormat="1" ht="11.25">
      <c r="A94" s="302" t="s">
        <v>268</v>
      </c>
      <c r="B94" s="302"/>
      <c r="C94" s="303"/>
      <c r="D94" s="303"/>
      <c r="E94" s="35" t="s">
        <v>280</v>
      </c>
      <c r="F94" s="267" t="s">
        <v>142</v>
      </c>
      <c r="G94" s="272"/>
      <c r="H94" s="86" t="s">
        <v>46</v>
      </c>
    </row>
    <row r="95" spans="1:8" ht="12.75">
      <c r="A95" s="245"/>
      <c r="B95" s="245"/>
      <c r="C95" s="245"/>
      <c r="D95" s="245"/>
      <c r="E95" s="245"/>
      <c r="F95" s="236"/>
      <c r="G95" s="245"/>
      <c r="H95" s="245"/>
    </row>
  </sheetData>
  <sheetProtection/>
  <mergeCells count="13">
    <mergeCell ref="B1:E1"/>
    <mergeCell ref="B2:E2"/>
    <mergeCell ref="A3:H3"/>
    <mergeCell ref="A4:H4"/>
    <mergeCell ref="A6:H6"/>
    <mergeCell ref="F7:H7"/>
    <mergeCell ref="A90:D90"/>
    <mergeCell ref="A92:D92"/>
    <mergeCell ref="A94:D94"/>
    <mergeCell ref="B8:D8"/>
    <mergeCell ref="B9:E9"/>
    <mergeCell ref="B62:E62"/>
    <mergeCell ref="C85:E85"/>
  </mergeCells>
  <printOptions/>
  <pageMargins left="0.7" right="0.7" top="0.75" bottom="0.75" header="0.3" footer="0.3"/>
  <pageSetup fitToHeight="1" fitToWidth="1" horizontalDpi="600" verticalDpi="600" orientation="portrait" paperSize="9" scale="74" r:id="rId3"/>
  <rowBreaks count="1" manualBreakCount="1">
    <brk id="6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31">
      <selection activeCell="C7" sqref="C7"/>
    </sheetView>
  </sheetViews>
  <sheetFormatPr defaultColWidth="9.00390625" defaultRowHeight="12.75"/>
  <cols>
    <col min="1" max="1" width="7.375" style="0" customWidth="1"/>
    <col min="2" max="2" width="30.375" style="212" customWidth="1"/>
    <col min="3" max="3" width="11.375" style="230" customWidth="1"/>
    <col min="4" max="4" width="40.75390625" style="0" customWidth="1"/>
    <col min="5" max="5" width="11.75390625" style="230" customWidth="1"/>
    <col min="6" max="6" width="40.625" style="0" customWidth="1"/>
  </cols>
  <sheetData>
    <row r="1" spans="1:8" ht="12.75">
      <c r="A1" s="48"/>
      <c r="B1" s="49" t="s">
        <v>0</v>
      </c>
      <c r="C1" s="49"/>
      <c r="D1" s="49"/>
      <c r="E1" s="49"/>
      <c r="F1" s="149"/>
      <c r="G1" s="48"/>
      <c r="H1" s="50"/>
    </row>
    <row r="2" spans="1:8" ht="12.75">
      <c r="A2" s="48"/>
      <c r="B2" s="49" t="s">
        <v>131</v>
      </c>
      <c r="C2" s="49"/>
      <c r="D2" s="49"/>
      <c r="E2" s="50" t="s">
        <v>138</v>
      </c>
      <c r="F2" s="237">
        <f>'P1 - Přehled'!H2</f>
        <v>1406</v>
      </c>
      <c r="H2" s="50"/>
    </row>
    <row r="3" spans="1:8" ht="12.75">
      <c r="A3" s="48"/>
      <c r="B3" s="48"/>
      <c r="C3" s="48"/>
      <c r="D3" s="48"/>
      <c r="E3" s="48"/>
      <c r="F3" s="48"/>
      <c r="G3" s="48"/>
      <c r="H3" s="48"/>
    </row>
    <row r="4" ht="26.25">
      <c r="A4" s="235" t="s">
        <v>252</v>
      </c>
    </row>
    <row r="5" ht="18">
      <c r="A5" s="213" t="s">
        <v>298</v>
      </c>
    </row>
    <row r="6" spans="3:6" ht="13.5" thickBot="1">
      <c r="C6" s="223" t="s">
        <v>282</v>
      </c>
      <c r="D6" s="214" t="s">
        <v>251</v>
      </c>
      <c r="E6" s="223" t="s">
        <v>299</v>
      </c>
      <c r="F6" s="214" t="s">
        <v>251</v>
      </c>
    </row>
    <row r="7" spans="1:6" s="224" customFormat="1" ht="13.5" thickBot="1">
      <c r="A7" s="342" t="s">
        <v>4</v>
      </c>
      <c r="B7" s="343"/>
      <c r="C7" s="231">
        <f>'P7 - Střednědobý výhled'!G9/'P7 - Střednědobý výhled'!F9</f>
        <v>1.0389663061239685</v>
      </c>
      <c r="D7" s="228"/>
      <c r="E7" s="231">
        <f>'P7 - Střednědobý výhled'!H9/'P7 - Střednědobý výhled'!G9</f>
        <v>1.039890534962639</v>
      </c>
      <c r="F7" s="229"/>
    </row>
    <row r="8" spans="1:6" ht="12.75">
      <c r="A8" s="225">
        <v>50</v>
      </c>
      <c r="B8" s="226" t="s">
        <v>5</v>
      </c>
      <c r="C8" s="232">
        <f>'P7 - Střednědobý výhled'!G10/'P7 - Střednědobý výhled'!F10</f>
        <v>1.04</v>
      </c>
      <c r="D8" s="227"/>
      <c r="E8" s="232">
        <f>'P7 - Střednědobý výhled'!H10/'P7 - Střednědobý výhled'!G10</f>
        <v>1.04</v>
      </c>
      <c r="F8" s="227"/>
    </row>
    <row r="9" spans="1:6" ht="12.75">
      <c r="A9" s="17">
        <v>501</v>
      </c>
      <c r="B9" s="215" t="s">
        <v>6</v>
      </c>
      <c r="C9" s="233">
        <f>('P7 - Střednědobý výhled'!G11/'P7 - Střednědobý výhled'!F11)</f>
        <v>1.04</v>
      </c>
      <c r="D9" s="217"/>
      <c r="E9" s="233">
        <f>'P7 - Střednědobý výhled'!H11/'P7 - Střednědobý výhled'!G11</f>
        <v>1.04</v>
      </c>
      <c r="F9" s="217"/>
    </row>
    <row r="10" spans="1:6" ht="22.5">
      <c r="A10" s="17">
        <v>502</v>
      </c>
      <c r="B10" s="211" t="s">
        <v>125</v>
      </c>
      <c r="C10" s="233">
        <f>('P7 - Střednědobý výhled'!G12/'P7 - Střednědobý výhled'!F12)</f>
        <v>1.04</v>
      </c>
      <c r="D10" s="217"/>
      <c r="E10" s="233">
        <f>'P7 - Střednědobý výhled'!H12/'P7 - Střednědobý výhled'!G12</f>
        <v>1.04</v>
      </c>
      <c r="F10" s="217"/>
    </row>
    <row r="11" spans="1:6" ht="22.5">
      <c r="A11" s="7">
        <v>503</v>
      </c>
      <c r="B11" s="171" t="s">
        <v>143</v>
      </c>
      <c r="C11" s="233" t="e">
        <f>('P7 - Střednědobý výhled'!G13/'P7 - Střednědobý výhled'!F13)</f>
        <v>#DIV/0!</v>
      </c>
      <c r="D11" s="217"/>
      <c r="E11" s="233" t="e">
        <f>'P7 - Střednědobý výhled'!H13/'P7 - Střednědobý výhled'!G13</f>
        <v>#DIV/0!</v>
      </c>
      <c r="F11" s="217"/>
    </row>
    <row r="12" spans="1:6" ht="12.75">
      <c r="A12" s="17">
        <v>504</v>
      </c>
      <c r="B12" s="211" t="s">
        <v>7</v>
      </c>
      <c r="C12" s="233" t="e">
        <f>('P7 - Střednědobý výhled'!G14/'P7 - Střednědobý výhled'!F14)</f>
        <v>#DIV/0!</v>
      </c>
      <c r="D12" s="217"/>
      <c r="E12" s="233" t="e">
        <f>'P7 - Střednědobý výhled'!H14/'P7 - Střednědobý výhled'!G14</f>
        <v>#DIV/0!</v>
      </c>
      <c r="F12" s="217"/>
    </row>
    <row r="13" spans="1:6" ht="12.75">
      <c r="A13" s="17">
        <v>506</v>
      </c>
      <c r="B13" s="211" t="s">
        <v>146</v>
      </c>
      <c r="C13" s="233" t="e">
        <f>('P7 - Střednědobý výhled'!G15/'P7 - Střednědobý výhled'!F15)</f>
        <v>#DIV/0!</v>
      </c>
      <c r="D13" s="217"/>
      <c r="E13" s="233" t="e">
        <f>'P7 - Střednědobý výhled'!H15/'P7 - Střednědobý výhled'!G15</f>
        <v>#DIV/0!</v>
      </c>
      <c r="F13" s="217"/>
    </row>
    <row r="14" spans="1:6" ht="12.75">
      <c r="A14" s="17">
        <v>507</v>
      </c>
      <c r="B14" s="211" t="s">
        <v>147</v>
      </c>
      <c r="C14" s="233" t="e">
        <f>('P7 - Střednědobý výhled'!G16/'P7 - Střednědobý výhled'!F16)</f>
        <v>#DIV/0!</v>
      </c>
      <c r="D14" s="217"/>
      <c r="E14" s="233" t="e">
        <f>'P7 - Střednědobý výhled'!H16/'P7 - Střednědobý výhled'!G16</f>
        <v>#DIV/0!</v>
      </c>
      <c r="F14" s="217"/>
    </row>
    <row r="15" spans="1:6" ht="12.75">
      <c r="A15" s="17">
        <v>508</v>
      </c>
      <c r="B15" s="211" t="s">
        <v>148</v>
      </c>
      <c r="C15" s="233" t="e">
        <f>('P7 - Střednědobý výhled'!G17/'P7 - Střednědobý výhled'!F17)</f>
        <v>#DIV/0!</v>
      </c>
      <c r="D15" s="217"/>
      <c r="E15" s="233" t="e">
        <f>'P7 - Střednědobý výhled'!H17/'P7 - Střednědobý výhled'!G17</f>
        <v>#DIV/0!</v>
      </c>
      <c r="F15" s="217"/>
    </row>
    <row r="16" spans="1:6" ht="12.75">
      <c r="A16" s="205">
        <v>51</v>
      </c>
      <c r="B16" s="36" t="s">
        <v>8</v>
      </c>
      <c r="C16" s="233">
        <f>('P7 - Střednědobý výhled'!G18/'P7 - Střednědobý výhled'!F18)</f>
        <v>1.0395838161258477</v>
      </c>
      <c r="D16" s="217"/>
      <c r="E16" s="233">
        <f>'P7 - Střednědobý výhled'!H18/'P7 - Střednědobý výhled'!G18</f>
        <v>1.0396489503615811</v>
      </c>
      <c r="F16" s="217"/>
    </row>
    <row r="17" spans="1:6" ht="12.75">
      <c r="A17" s="7">
        <v>511</v>
      </c>
      <c r="B17" s="171" t="s">
        <v>118</v>
      </c>
      <c r="C17" s="233">
        <f>('P7 - Střednědobý výhled'!G19/'P7 - Střednědobý výhled'!F19)</f>
        <v>1.04</v>
      </c>
      <c r="D17" s="217"/>
      <c r="E17" s="233">
        <f>'P7 - Střednědobý výhled'!H19/'P7 - Střednědobý výhled'!G19</f>
        <v>1.04</v>
      </c>
      <c r="F17" s="217"/>
    </row>
    <row r="18" spans="1:6" ht="12.75">
      <c r="A18" s="7">
        <v>512</v>
      </c>
      <c r="B18" s="171" t="s">
        <v>9</v>
      </c>
      <c r="C18" s="233">
        <f>('P7 - Střednědobý výhled'!G20/'P7 - Střednědobý výhled'!F20)</f>
        <v>1.04</v>
      </c>
      <c r="D18" s="217"/>
      <c r="E18" s="233">
        <f>'P7 - Střednědobý výhled'!H20/'P7 - Střednědobý výhled'!G20</f>
        <v>1.04</v>
      </c>
      <c r="F18" s="217"/>
    </row>
    <row r="19" spans="1:6" ht="12.75">
      <c r="A19" s="7">
        <v>513</v>
      </c>
      <c r="B19" s="171" t="s">
        <v>10</v>
      </c>
      <c r="C19" s="233">
        <f>('P7 - Střednědobý výhled'!G21/'P7 - Střednědobý výhled'!F21)</f>
        <v>1</v>
      </c>
      <c r="D19" s="217"/>
      <c r="E19" s="233">
        <f>'P7 - Střednědobý výhled'!H21/'P7 - Střednědobý výhled'!G21</f>
        <v>1</v>
      </c>
      <c r="F19" s="217"/>
    </row>
    <row r="20" spans="1:6" ht="12.75">
      <c r="A20" s="7">
        <v>516</v>
      </c>
      <c r="B20" s="171" t="s">
        <v>28</v>
      </c>
      <c r="C20" s="233" t="e">
        <f>('P7 - Střednědobý výhled'!G22/'P7 - Střednědobý výhled'!F22)</f>
        <v>#DIV/0!</v>
      </c>
      <c r="D20" s="217"/>
      <c r="E20" s="233" t="e">
        <f>'P7 - Střednědobý výhled'!H22/'P7 - Střednědobý výhled'!G22</f>
        <v>#DIV/0!</v>
      </c>
      <c r="F20" s="217"/>
    </row>
    <row r="21" spans="1:6" ht="12.75">
      <c r="A21" s="7">
        <v>518</v>
      </c>
      <c r="B21" s="171" t="s">
        <v>11</v>
      </c>
      <c r="C21" s="233">
        <f>('P7 - Střednědobý výhled'!G23/'P7 - Střednědobý výhled'!F23)</f>
        <v>1.0398805243652858</v>
      </c>
      <c r="D21" s="217"/>
      <c r="E21" s="233">
        <f>'P7 - Střednědobý výhled'!H23/'P7 - Střednědobý výhled'!G23</f>
        <v>1.04</v>
      </c>
      <c r="F21" s="217"/>
    </row>
    <row r="22" spans="1:6" ht="12.75">
      <c r="A22" s="202">
        <v>52</v>
      </c>
      <c r="B22" s="37" t="s">
        <v>12</v>
      </c>
      <c r="C22" s="233">
        <f>('P7 - Střednědobý výhled'!G24/'P7 - Střednědobý výhled'!F24)</f>
        <v>1.039897886825288</v>
      </c>
      <c r="D22" s="217"/>
      <c r="E22" s="233">
        <f>'P7 - Střednědobý výhled'!H24/'P7 - Střednědobý výhled'!G24</f>
        <v>1.039901832697578</v>
      </c>
      <c r="F22" s="217"/>
    </row>
    <row r="23" spans="1:6" ht="12.75">
      <c r="A23" s="17">
        <v>521</v>
      </c>
      <c r="B23" s="211" t="s">
        <v>13</v>
      </c>
      <c r="C23" s="233">
        <f>('P7 - Střednědobý výhled'!G25/'P7 - Střednědobý výhled'!F25)</f>
        <v>1.04</v>
      </c>
      <c r="D23" s="217"/>
      <c r="E23" s="233">
        <f>'P7 - Střednědobý výhled'!H25/'P7 - Střednědobý výhled'!G25</f>
        <v>1.0400000173299413</v>
      </c>
      <c r="F23" s="217"/>
    </row>
    <row r="24" spans="1:6" ht="12.75">
      <c r="A24" s="17">
        <v>524</v>
      </c>
      <c r="B24" s="211" t="s">
        <v>102</v>
      </c>
      <c r="C24" s="233">
        <f>('P7 - Střednědobý výhled'!G26/'P7 - Střednědobý výhled'!F26)</f>
        <v>1.04</v>
      </c>
      <c r="D24" s="217"/>
      <c r="E24" s="233">
        <f>'P7 - Střednědobý výhled'!H26/'P7 - Střednědobý výhled'!G26</f>
        <v>1.040000041447062</v>
      </c>
      <c r="F24" s="217"/>
    </row>
    <row r="25" spans="1:6" ht="12.75">
      <c r="A25" s="7">
        <v>525</v>
      </c>
      <c r="B25" s="171" t="s">
        <v>144</v>
      </c>
      <c r="C25" s="233">
        <f>('P7 - Střednědobý výhled'!G27/'P7 - Střednědobý výhled'!F27)</f>
        <v>1</v>
      </c>
      <c r="D25" s="217"/>
      <c r="E25" s="233">
        <f>'P7 - Střednědobý výhled'!H27/'P7 - Střednědobý výhled'!G27</f>
        <v>1</v>
      </c>
      <c r="F25" s="217"/>
    </row>
    <row r="26" spans="1:6" ht="12.75">
      <c r="A26" s="7">
        <v>527</v>
      </c>
      <c r="B26" s="171" t="s">
        <v>14</v>
      </c>
      <c r="C26" s="233">
        <f>('P7 - Střednědobý výhled'!G28/'P7 - Střednědobý výhled'!F28)</f>
        <v>1.04</v>
      </c>
      <c r="D26" s="217"/>
      <c r="E26" s="233">
        <f>'P7 - Střednědobý výhled'!H28/'P7 - Střednědobý výhled'!G28</f>
        <v>1.0400003511497962</v>
      </c>
      <c r="F26" s="217"/>
    </row>
    <row r="27" spans="1:6" ht="12.75">
      <c r="A27" s="7">
        <v>528</v>
      </c>
      <c r="B27" s="216" t="s">
        <v>101</v>
      </c>
      <c r="C27" s="233" t="e">
        <f>('P7 - Střednědobý výhled'!G29/'P7 - Střednědobý výhled'!F29)</f>
        <v>#DIV/0!</v>
      </c>
      <c r="D27" s="217"/>
      <c r="E27" s="233" t="e">
        <f>'P7 - Střednědobý výhled'!H29/'P7 - Střednědobý výhled'!G29</f>
        <v>#DIV/0!</v>
      </c>
      <c r="F27" s="217"/>
    </row>
    <row r="28" spans="1:6" ht="12.75">
      <c r="A28" s="205">
        <v>53</v>
      </c>
      <c r="B28" s="38" t="s">
        <v>15</v>
      </c>
      <c r="C28" s="233" t="e">
        <f>('P7 - Střednědobý výhled'!G30/'P7 - Střednědobý výhled'!F30)</f>
        <v>#DIV/0!</v>
      </c>
      <c r="D28" s="217"/>
      <c r="E28" s="233" t="e">
        <f>'P7 - Střednědobý výhled'!H30/'P7 - Střednědobý výhled'!G30</f>
        <v>#DIV/0!</v>
      </c>
      <c r="F28" s="217"/>
    </row>
    <row r="29" spans="1:6" ht="12.75">
      <c r="A29" s="17">
        <v>531</v>
      </c>
      <c r="B29" s="211" t="s">
        <v>16</v>
      </c>
      <c r="C29" s="233" t="e">
        <f>('P7 - Střednědobý výhled'!G31/'P7 - Střednědobý výhled'!F31)</f>
        <v>#DIV/0!</v>
      </c>
      <c r="D29" s="217"/>
      <c r="E29" s="233" t="e">
        <f>'P7 - Střednědobý výhled'!H31/'P7 - Střednědobý výhled'!G31</f>
        <v>#DIV/0!</v>
      </c>
      <c r="F29" s="217"/>
    </row>
    <row r="30" spans="1:6" ht="12.75">
      <c r="A30" s="17">
        <v>532</v>
      </c>
      <c r="B30" s="211" t="s">
        <v>17</v>
      </c>
      <c r="C30" s="233" t="e">
        <f>('P7 - Střednědobý výhled'!G32/'P7 - Střednědobý výhled'!F32)</f>
        <v>#DIV/0!</v>
      </c>
      <c r="D30" s="217"/>
      <c r="E30" s="233" t="e">
        <f>'P7 - Střednědobý výhled'!H32/'P7 - Střednědobý výhled'!G32</f>
        <v>#DIV/0!</v>
      </c>
      <c r="F30" s="217"/>
    </row>
    <row r="31" spans="1:6" ht="12.75">
      <c r="A31" s="17">
        <v>538</v>
      </c>
      <c r="B31" s="171" t="s">
        <v>145</v>
      </c>
      <c r="C31" s="233" t="e">
        <f>('P7 - Střednědobý výhled'!G33/'P7 - Střednědobý výhled'!F33)</f>
        <v>#DIV/0!</v>
      </c>
      <c r="D31" s="217"/>
      <c r="E31" s="233" t="e">
        <f>'P7 - Střednědobý výhled'!H33/'P7 - Střednědobý výhled'!G33</f>
        <v>#DIV/0!</v>
      </c>
      <c r="F31" s="217"/>
    </row>
    <row r="32" spans="1:6" ht="12.75">
      <c r="A32" s="17">
        <v>539</v>
      </c>
      <c r="B32" s="171" t="s">
        <v>231</v>
      </c>
      <c r="C32" s="233" t="e">
        <f>('P7 - Střednědobý výhled'!G34/'P7 - Střednědobý výhled'!F34)</f>
        <v>#DIV/0!</v>
      </c>
      <c r="D32" s="217"/>
      <c r="E32" s="233" t="e">
        <f>'P7 - Střednědobý výhled'!H34/'P7 - Střednědobý výhled'!G34</f>
        <v>#DIV/0!</v>
      </c>
      <c r="F32" s="217"/>
    </row>
    <row r="33" spans="1:6" ht="12.75">
      <c r="A33" s="207">
        <v>54</v>
      </c>
      <c r="B33" s="36" t="s">
        <v>18</v>
      </c>
      <c r="C33" s="233">
        <f>('P7 - Střednědobý výhled'!G35/'P7 - Střednědobý výhled'!F35)</f>
        <v>0.5588406683161223</v>
      </c>
      <c r="D33" s="217"/>
      <c r="E33" s="233">
        <f>'P7 - Střednědobý výhled'!H35/'P7 - Střednědobý výhled'!G35</f>
        <v>1.04</v>
      </c>
      <c r="F33" s="217"/>
    </row>
    <row r="34" spans="1:6" ht="12.75">
      <c r="A34" s="7">
        <v>541</v>
      </c>
      <c r="B34" s="171" t="s">
        <v>19</v>
      </c>
      <c r="C34" s="233" t="e">
        <f>('P7 - Střednědobý výhled'!G36/'P7 - Střednědobý výhled'!F36)</f>
        <v>#DIV/0!</v>
      </c>
      <c r="D34" s="217"/>
      <c r="E34" s="233" t="e">
        <f>'P7 - Střednědobý výhled'!H36/'P7 - Střednědobý výhled'!G36</f>
        <v>#DIV/0!</v>
      </c>
      <c r="F34" s="217"/>
    </row>
    <row r="35" spans="1:6" ht="12.75">
      <c r="A35" s="7">
        <v>542</v>
      </c>
      <c r="B35" s="171" t="s">
        <v>96</v>
      </c>
      <c r="C35" s="233" t="e">
        <f>('P7 - Střednědobý výhled'!G37/'P7 - Střednědobý výhled'!F37)</f>
        <v>#DIV/0!</v>
      </c>
      <c r="D35" s="217"/>
      <c r="E35" s="233" t="e">
        <f>'P7 - Střednědobý výhled'!H37/'P7 - Střednědobý výhled'!G37</f>
        <v>#DIV/0!</v>
      </c>
      <c r="F35" s="217"/>
    </row>
    <row r="36" spans="1:6" ht="12.75">
      <c r="A36" s="7">
        <v>543</v>
      </c>
      <c r="B36" s="171" t="s">
        <v>21</v>
      </c>
      <c r="C36" s="233" t="e">
        <f>('P7 - Střednědobý výhled'!G38/'P7 - Střednědobý výhled'!F38)</f>
        <v>#DIV/0!</v>
      </c>
      <c r="D36" s="217"/>
      <c r="E36" s="233" t="e">
        <f>'P7 - Střednědobý výhled'!H38/'P7 - Střednědobý výhled'!G38</f>
        <v>#DIV/0!</v>
      </c>
      <c r="F36" s="217"/>
    </row>
    <row r="37" spans="1:6" ht="12.75">
      <c r="A37" s="7">
        <v>544</v>
      </c>
      <c r="B37" s="171" t="s">
        <v>23</v>
      </c>
      <c r="C37" s="233" t="e">
        <f>('P7 - Střednědobý výhled'!G39/'P7 - Střednědobý výhled'!F39)</f>
        <v>#DIV/0!</v>
      </c>
      <c r="D37" s="217"/>
      <c r="E37" s="233" t="e">
        <f>'P7 - Střednědobý výhled'!H39/'P7 - Střednědobý výhled'!G39</f>
        <v>#DIV/0!</v>
      </c>
      <c r="F37" s="217"/>
    </row>
    <row r="38" spans="1:6" ht="12.75">
      <c r="A38" s="7">
        <v>547</v>
      </c>
      <c r="B38" s="171" t="s">
        <v>22</v>
      </c>
      <c r="C38" s="233" t="e">
        <f>('P7 - Střednědobý výhled'!G40/'P7 - Střednědobý výhled'!F40)</f>
        <v>#DIV/0!</v>
      </c>
      <c r="D38" s="217"/>
      <c r="E38" s="233" t="e">
        <f>'P7 - Střednědobý výhled'!H40/'P7 - Střednědobý výhled'!G40</f>
        <v>#DIV/0!</v>
      </c>
      <c r="F38" s="217"/>
    </row>
    <row r="39" spans="1:6" ht="12.75">
      <c r="A39" s="7">
        <v>548</v>
      </c>
      <c r="B39" s="171" t="s">
        <v>79</v>
      </c>
      <c r="C39" s="233">
        <f>('P7 - Střednědobý výhled'!G41/'P7 - Střednědobý výhled'!F41)</f>
        <v>0</v>
      </c>
      <c r="D39" s="217"/>
      <c r="E39" s="233" t="e">
        <f>'P7 - Střednědobý výhled'!H41/'P7 - Střednědobý výhled'!G41</f>
        <v>#DIV/0!</v>
      </c>
      <c r="F39" s="217"/>
    </row>
    <row r="40" spans="1:6" ht="12.75">
      <c r="A40" s="7">
        <v>549</v>
      </c>
      <c r="B40" s="171" t="s">
        <v>230</v>
      </c>
      <c r="C40" s="233">
        <f>('P7 - Střednědobý výhled'!G42/'P7 - Střednědobý výhled'!F42)</f>
        <v>1.04</v>
      </c>
      <c r="D40" s="217"/>
      <c r="E40" s="233">
        <f>'P7 - Střednědobý výhled'!H42/'P7 - Střednědobý výhled'!G42</f>
        <v>1.04</v>
      </c>
      <c r="F40" s="217"/>
    </row>
    <row r="41" spans="1:6" ht="12.75">
      <c r="A41" s="205">
        <v>55</v>
      </c>
      <c r="B41" s="36" t="s">
        <v>103</v>
      </c>
      <c r="C41" s="233">
        <f>('P7 - Střednědobý výhled'!G43/'P7 - Střednědobý výhled'!F43)</f>
        <v>1.040000682663754</v>
      </c>
      <c r="D41" s="217"/>
      <c r="E41" s="233">
        <f>'P7 - Střednědobý výhled'!H43/'P7 - Střednědobý výhled'!G43</f>
        <v>1.04</v>
      </c>
      <c r="F41" s="217"/>
    </row>
    <row r="42" spans="1:6" ht="12.75">
      <c r="A42" s="7">
        <v>551</v>
      </c>
      <c r="B42" s="171" t="s">
        <v>91</v>
      </c>
      <c r="C42" s="233">
        <f>('P7 - Střednědobý výhled'!G44/'P7 - Střednědobý výhled'!F44)</f>
        <v>1.040001852366398</v>
      </c>
      <c r="D42" s="217"/>
      <c r="E42" s="233">
        <f>'P7 - Střednědobý výhled'!H44/'P7 - Střednědobý výhled'!G44</f>
        <v>1.04</v>
      </c>
      <c r="F42" s="217"/>
    </row>
    <row r="43" spans="1:6" ht="12.75">
      <c r="A43" s="7">
        <v>552</v>
      </c>
      <c r="B43" s="171" t="s">
        <v>232</v>
      </c>
      <c r="C43" s="233" t="e">
        <f>('P7 - Střednědobý výhled'!G45/'P7 - Střednědobý výhled'!F45)</f>
        <v>#DIV/0!</v>
      </c>
      <c r="D43" s="217"/>
      <c r="E43" s="233" t="e">
        <f>'P7 - Střednědobý výhled'!H45/'P7 - Střednědobý výhled'!G45</f>
        <v>#DIV/0!</v>
      </c>
      <c r="F43" s="217"/>
    </row>
    <row r="44" spans="1:6" ht="12.75">
      <c r="A44" s="7">
        <v>553</v>
      </c>
      <c r="B44" s="171" t="s">
        <v>233</v>
      </c>
      <c r="C44" s="233" t="e">
        <f>('P7 - Střednědobý výhled'!G46/'P7 - Střednědobý výhled'!F46)</f>
        <v>#DIV/0!</v>
      </c>
      <c r="D44" s="217"/>
      <c r="E44" s="233" t="e">
        <f>'P7 - Střednědobý výhled'!H46/'P7 - Střednědobý výhled'!G46</f>
        <v>#DIV/0!</v>
      </c>
      <c r="F44" s="217"/>
    </row>
    <row r="45" spans="1:6" ht="12.75">
      <c r="A45" s="7">
        <v>554</v>
      </c>
      <c r="B45" s="171" t="s">
        <v>80</v>
      </c>
      <c r="C45" s="233" t="e">
        <f>('P7 - Střednědobý výhled'!G47/'P7 - Střednědobý výhled'!F47)</f>
        <v>#DIV/0!</v>
      </c>
      <c r="D45" s="217"/>
      <c r="E45" s="233" t="e">
        <f>'P7 - Střednědobý výhled'!H47/'P7 - Střednědobý výhled'!G47</f>
        <v>#DIV/0!</v>
      </c>
      <c r="F45" s="217"/>
    </row>
    <row r="46" spans="1:6" ht="12.75">
      <c r="A46" s="7">
        <v>555</v>
      </c>
      <c r="B46" s="171" t="s">
        <v>92</v>
      </c>
      <c r="C46" s="233" t="e">
        <f>('P7 - Střednědobý výhled'!G48/'P7 - Střednědobý výhled'!F48)</f>
        <v>#DIV/0!</v>
      </c>
      <c r="D46" s="217"/>
      <c r="E46" s="233" t="e">
        <f>'P7 - Střednědobý výhled'!H48/'P7 - Střednědobý výhled'!G48</f>
        <v>#DIV/0!</v>
      </c>
      <c r="F46" s="217"/>
    </row>
    <row r="47" spans="1:6" ht="12.75">
      <c r="A47" s="7">
        <v>556</v>
      </c>
      <c r="B47" s="171" t="s">
        <v>93</v>
      </c>
      <c r="C47" s="233" t="e">
        <f>('P7 - Střednědobý výhled'!G49/'P7 - Střednědobý výhled'!F49)</f>
        <v>#DIV/0!</v>
      </c>
      <c r="D47" s="217"/>
      <c r="E47" s="233" t="e">
        <f>'P7 - Střednědobý výhled'!H49/'P7 - Střednědobý výhled'!G49</f>
        <v>#DIV/0!</v>
      </c>
      <c r="F47" s="217"/>
    </row>
    <row r="48" spans="1:6" ht="12.75">
      <c r="A48" s="7">
        <v>557</v>
      </c>
      <c r="B48" s="171" t="s">
        <v>234</v>
      </c>
      <c r="C48" s="233" t="e">
        <f>('P7 - Střednědobý výhled'!G50/'P7 - Střednědobý výhled'!F50)</f>
        <v>#DIV/0!</v>
      </c>
      <c r="D48" s="217"/>
      <c r="E48" s="233" t="e">
        <f>'P7 - Střednědobý výhled'!H50/'P7 - Střednědobý výhled'!G50</f>
        <v>#DIV/0!</v>
      </c>
      <c r="F48" s="217"/>
    </row>
    <row r="49" spans="1:6" ht="15" customHeight="1">
      <c r="A49" s="7">
        <v>558</v>
      </c>
      <c r="B49" s="171" t="s">
        <v>235</v>
      </c>
      <c r="C49" s="233">
        <f>('P7 - Střednědobý výhled'!G51/'P7 - Střednědobý výhled'!F51)</f>
        <v>1.04</v>
      </c>
      <c r="D49" s="217"/>
      <c r="E49" s="233">
        <f>'P7 - Střednědobý výhled'!H51/'P7 - Střednědobý výhled'!G51</f>
        <v>1.04</v>
      </c>
      <c r="F49" s="217"/>
    </row>
    <row r="50" spans="1:6" ht="12.75">
      <c r="A50" s="205">
        <v>56</v>
      </c>
      <c r="B50" s="36" t="s">
        <v>81</v>
      </c>
      <c r="C50" s="233" t="e">
        <f>('P7 - Střednědobý výhled'!G52/'P7 - Střednědobý výhled'!F52)</f>
        <v>#DIV/0!</v>
      </c>
      <c r="D50" s="217"/>
      <c r="E50" s="233" t="e">
        <f>'P7 - Střednědobý výhled'!H52/'P7 - Střednědobý výhled'!G52</f>
        <v>#DIV/0!</v>
      </c>
      <c r="F50" s="217"/>
    </row>
    <row r="51" spans="1:6" ht="12.75">
      <c r="A51" s="7">
        <v>562</v>
      </c>
      <c r="B51" s="171" t="s">
        <v>20</v>
      </c>
      <c r="C51" s="233" t="e">
        <f>('P7 - Střednědobý výhled'!G53/'P7 - Střednědobý výhled'!F53)</f>
        <v>#DIV/0!</v>
      </c>
      <c r="D51" s="217"/>
      <c r="E51" s="233" t="e">
        <f>'P7 - Střednědobý výhled'!H53/'P7 - Střednědobý výhled'!G53</f>
        <v>#DIV/0!</v>
      </c>
      <c r="F51" s="217"/>
    </row>
    <row r="52" spans="1:6" ht="12.75">
      <c r="A52" s="7">
        <v>563</v>
      </c>
      <c r="B52" s="171" t="s">
        <v>78</v>
      </c>
      <c r="C52" s="233" t="e">
        <f>('P7 - Střednědobý výhled'!G54/'P7 - Střednědobý výhled'!F54)</f>
        <v>#DIV/0!</v>
      </c>
      <c r="D52" s="217"/>
      <c r="E52" s="233" t="e">
        <f>'P7 - Střednědobý výhled'!H54/'P7 - Střednědobý výhled'!G54</f>
        <v>#DIV/0!</v>
      </c>
      <c r="F52" s="217"/>
    </row>
    <row r="53" spans="1:6" ht="12.75">
      <c r="A53" s="7">
        <v>564</v>
      </c>
      <c r="B53" s="171" t="s">
        <v>82</v>
      </c>
      <c r="C53" s="233" t="e">
        <f>('P7 - Střednědobý výhled'!G55/'P7 - Střednědobý výhled'!F55)</f>
        <v>#DIV/0!</v>
      </c>
      <c r="D53" s="217"/>
      <c r="E53" s="233" t="e">
        <f>'P7 - Střednědobý výhled'!H55/'P7 - Střednědobý výhled'!G55</f>
        <v>#DIV/0!</v>
      </c>
      <c r="F53" s="217"/>
    </row>
    <row r="54" spans="1:6" ht="12.75">
      <c r="A54" s="7">
        <v>569</v>
      </c>
      <c r="B54" s="171" t="s">
        <v>83</v>
      </c>
      <c r="C54" s="233" t="e">
        <f>('P7 - Střednědobý výhled'!G56/'P7 - Střednědobý výhled'!F56)</f>
        <v>#DIV/0!</v>
      </c>
      <c r="D54" s="217"/>
      <c r="E54" s="233" t="e">
        <f>'P7 - Střednědobý výhled'!H56/'P7 - Střednědobý výhled'!G56</f>
        <v>#DIV/0!</v>
      </c>
      <c r="F54" s="217"/>
    </row>
    <row r="55" spans="1:6" ht="12.75">
      <c r="A55" s="205">
        <v>57</v>
      </c>
      <c r="B55" s="36" t="s">
        <v>236</v>
      </c>
      <c r="C55" s="233" t="e">
        <f>('P7 - Střednědobý výhled'!G57/'P7 - Střednědobý výhled'!F57)</f>
        <v>#DIV/0!</v>
      </c>
      <c r="D55" s="217"/>
      <c r="E55" s="233" t="e">
        <f>'P7 - Střednědobý výhled'!H57/'P7 - Střednědobý výhled'!G57</f>
        <v>#DIV/0!</v>
      </c>
      <c r="F55" s="217"/>
    </row>
    <row r="56" spans="1:6" ht="22.5">
      <c r="A56" s="7">
        <v>572</v>
      </c>
      <c r="B56" s="171" t="s">
        <v>237</v>
      </c>
      <c r="C56" s="233" t="e">
        <f>('P7 - Střednědobý výhled'!G58/'P7 - Střednědobý výhled'!F58)</f>
        <v>#DIV/0!</v>
      </c>
      <c r="D56" s="217"/>
      <c r="E56" s="233" t="e">
        <f>'P7 - Střednědobý výhled'!H58/'P7 - Střednědobý výhled'!G58</f>
        <v>#DIV/0!</v>
      </c>
      <c r="F56" s="217"/>
    </row>
    <row r="57" spans="1:6" ht="12.75">
      <c r="A57" s="205">
        <v>59</v>
      </c>
      <c r="B57" s="36" t="s">
        <v>24</v>
      </c>
      <c r="C57" s="233" t="e">
        <f>('P7 - Střednědobý výhled'!G59/'P7 - Střednědobý výhled'!F59)</f>
        <v>#DIV/0!</v>
      </c>
      <c r="D57" s="217"/>
      <c r="E57" s="233" t="e">
        <f>'P7 - Střednědobý výhled'!H59/'P7 - Střednědobý výhled'!G59</f>
        <v>#DIV/0!</v>
      </c>
      <c r="F57" s="217"/>
    </row>
    <row r="58" spans="1:6" ht="12.75">
      <c r="A58" s="7">
        <v>591</v>
      </c>
      <c r="B58" s="211" t="s">
        <v>25</v>
      </c>
      <c r="C58" s="233" t="e">
        <f>('P7 - Střednědobý výhled'!G60/'P7 - Střednědobý výhled'!F60)</f>
        <v>#DIV/0!</v>
      </c>
      <c r="D58" s="217"/>
      <c r="E58" s="233" t="e">
        <f>'P7 - Střednědobý výhled'!H60/'P7 - Střednědobý výhled'!G60</f>
        <v>#DIV/0!</v>
      </c>
      <c r="F58" s="217"/>
    </row>
    <row r="59" spans="1:6" ht="13.5" thickBot="1">
      <c r="A59" s="18">
        <v>595</v>
      </c>
      <c r="B59" s="218" t="s">
        <v>26</v>
      </c>
      <c r="C59" s="234" t="e">
        <f>('P7 - Střednědobý výhled'!G61/'P7 - Střednědobý výhled'!F61)</f>
        <v>#DIV/0!</v>
      </c>
      <c r="D59" s="219"/>
      <c r="E59" s="234" t="e">
        <f>'P7 - Střednědobý výhled'!H61/'P7 - Střednědobý výhled'!G61</f>
        <v>#DIV/0!</v>
      </c>
      <c r="F59" s="219"/>
    </row>
    <row r="60" spans="1:6" ht="13.5" thickBot="1">
      <c r="A60" s="342" t="s">
        <v>27</v>
      </c>
      <c r="B60" s="343"/>
      <c r="C60" s="231">
        <f>('P7 - Střednědobý výhled'!G62/'P7 - Střednědobý výhled'!F62)</f>
        <v>1.0389663311504012</v>
      </c>
      <c r="D60" s="221"/>
      <c r="E60" s="231">
        <f>'P7 - Střednědobý výhled'!H62/'P7 - Střednědobý výhled'!G62</f>
        <v>1.0398905230527544</v>
      </c>
      <c r="F60" s="222"/>
    </row>
    <row r="61" spans="1:6" ht="12.75">
      <c r="A61" s="205">
        <v>60</v>
      </c>
      <c r="B61" s="36" t="s">
        <v>105</v>
      </c>
      <c r="C61" s="232" t="e">
        <f>('P7 - Střednědobý výhled'!G63/'P7 - Střednědobý výhled'!F63)</f>
        <v>#DIV/0!</v>
      </c>
      <c r="D61" s="220"/>
      <c r="E61" s="232" t="e">
        <f>'P7 - Střednědobý výhled'!H63/'P7 - Střednědobý výhled'!G63</f>
        <v>#DIV/0!</v>
      </c>
      <c r="F61" s="220"/>
    </row>
    <row r="62" spans="1:6" ht="12.75">
      <c r="A62" s="7">
        <v>601</v>
      </c>
      <c r="B62" s="171" t="s">
        <v>94</v>
      </c>
      <c r="C62" s="233" t="e">
        <f>('P7 - Střednědobý výhled'!G64/'P7 - Střednědobý výhled'!F64)</f>
        <v>#DIV/0!</v>
      </c>
      <c r="D62" s="217"/>
      <c r="E62" s="233" t="e">
        <f>'P7 - Střednědobý výhled'!H64/'P7 - Střednědobý výhled'!G64</f>
        <v>#DIV/0!</v>
      </c>
      <c r="F62" s="217"/>
    </row>
    <row r="63" spans="1:6" ht="12.75">
      <c r="A63" s="7">
        <v>602</v>
      </c>
      <c r="B63" s="171" t="s">
        <v>95</v>
      </c>
      <c r="C63" s="233" t="e">
        <f>('P7 - Střednědobý výhled'!G65/'P7 - Střednědobý výhled'!F65)</f>
        <v>#DIV/0!</v>
      </c>
      <c r="D63" s="217"/>
      <c r="E63" s="233" t="e">
        <f>'P7 - Střednědobý výhled'!H65/'P7 - Střednědobý výhled'!G65</f>
        <v>#DIV/0!</v>
      </c>
      <c r="F63" s="217"/>
    </row>
    <row r="64" spans="1:6" ht="12.75">
      <c r="A64" s="7">
        <v>603</v>
      </c>
      <c r="B64" s="171" t="s">
        <v>84</v>
      </c>
      <c r="C64" s="233" t="e">
        <f>('P7 - Střednědobý výhled'!G66/'P7 - Střednědobý výhled'!F66)</f>
        <v>#DIV/0!</v>
      </c>
      <c r="D64" s="217"/>
      <c r="E64" s="233" t="e">
        <f>'P7 - Střednědobý výhled'!H66/'P7 - Střednědobý výhled'!G66</f>
        <v>#DIV/0!</v>
      </c>
      <c r="F64" s="217"/>
    </row>
    <row r="65" spans="1:6" ht="12.75">
      <c r="A65" s="7">
        <v>604</v>
      </c>
      <c r="B65" s="171" t="s">
        <v>104</v>
      </c>
      <c r="C65" s="233" t="e">
        <f>('P7 - Střednědobý výhled'!G67/'P7 - Střednědobý výhled'!F67)</f>
        <v>#DIV/0!</v>
      </c>
      <c r="D65" s="217"/>
      <c r="E65" s="233" t="e">
        <f>'P7 - Střednědobý výhled'!H67/'P7 - Střednědobý výhled'!G67</f>
        <v>#DIV/0!</v>
      </c>
      <c r="F65" s="217"/>
    </row>
    <row r="66" spans="1:6" ht="12.75">
      <c r="A66" s="7">
        <v>609</v>
      </c>
      <c r="B66" s="171" t="s">
        <v>99</v>
      </c>
      <c r="C66" s="233" t="e">
        <f>('P7 - Střednědobý výhled'!G68/'P7 - Střednědobý výhled'!F68)</f>
        <v>#DIV/0!</v>
      </c>
      <c r="D66" s="217"/>
      <c r="E66" s="233" t="e">
        <f>'P7 - Střednědobý výhled'!H68/'P7 - Střednědobý výhled'!G68</f>
        <v>#DIV/0!</v>
      </c>
      <c r="F66" s="217"/>
    </row>
    <row r="67" spans="1:6" ht="12.75">
      <c r="A67" s="205">
        <v>64</v>
      </c>
      <c r="B67" s="36" t="s">
        <v>127</v>
      </c>
      <c r="C67" s="233">
        <f>('P7 - Střednědobý výhled'!G69/'P7 - Střednědobý výhled'!F69)</f>
        <v>0</v>
      </c>
      <c r="D67" s="217"/>
      <c r="E67" s="233" t="e">
        <f>'P7 - Střednědobý výhled'!H69/'P7 - Střednědobý výhled'!G69</f>
        <v>#DIV/0!</v>
      </c>
      <c r="F67" s="217"/>
    </row>
    <row r="68" spans="1:6" ht="12.75">
      <c r="A68" s="7">
        <v>641</v>
      </c>
      <c r="B68" s="171" t="s">
        <v>19</v>
      </c>
      <c r="C68" s="233" t="e">
        <f>('P7 - Střednědobý výhled'!G70/'P7 - Střednědobý výhled'!F70)</f>
        <v>#DIV/0!</v>
      </c>
      <c r="D68" s="217"/>
      <c r="E68" s="233" t="e">
        <f>'P7 - Střednědobý výhled'!H70/'P7 - Střednědobý výhled'!G70</f>
        <v>#DIV/0!</v>
      </c>
      <c r="F68" s="217"/>
    </row>
    <row r="69" spans="1:6" ht="12.75">
      <c r="A69" s="7">
        <v>642</v>
      </c>
      <c r="B69" s="171" t="s">
        <v>96</v>
      </c>
      <c r="C69" s="233" t="e">
        <f>('P7 - Střednědobý výhled'!G71/'P7 - Střednědobý výhled'!F71)</f>
        <v>#DIV/0!</v>
      </c>
      <c r="D69" s="217"/>
      <c r="E69" s="233" t="e">
        <f>'P7 - Střednědobý výhled'!H71/'P7 - Střednědobý výhled'!G71</f>
        <v>#DIV/0!</v>
      </c>
      <c r="F69" s="217"/>
    </row>
    <row r="70" spans="1:6" ht="12.75">
      <c r="A70" s="7">
        <v>643</v>
      </c>
      <c r="B70" s="171" t="s">
        <v>227</v>
      </c>
      <c r="C70" s="233" t="e">
        <f>('P7 - Střednědobý výhled'!G72/'P7 - Střednědobý výhled'!F72)</f>
        <v>#DIV/0!</v>
      </c>
      <c r="D70" s="217"/>
      <c r="E70" s="233" t="e">
        <f>'P7 - Střednědobý výhled'!H72/'P7 - Střednědobý výhled'!G72</f>
        <v>#DIV/0!</v>
      </c>
      <c r="F70" s="217"/>
    </row>
    <row r="71" spans="1:6" ht="12.75">
      <c r="A71" s="7">
        <v>644</v>
      </c>
      <c r="B71" s="171" t="s">
        <v>100</v>
      </c>
      <c r="C71" s="233" t="e">
        <f>('P7 - Střednědobý výhled'!G73/'P7 - Střednědobý výhled'!F73)</f>
        <v>#DIV/0!</v>
      </c>
      <c r="D71" s="217"/>
      <c r="E71" s="233" t="e">
        <f>'P7 - Střednědobý výhled'!H73/'P7 - Střednědobý výhled'!G73</f>
        <v>#DIV/0!</v>
      </c>
      <c r="F71" s="217"/>
    </row>
    <row r="72" spans="1:6" ht="12.75">
      <c r="A72" s="7">
        <v>645</v>
      </c>
      <c r="B72" s="171" t="s">
        <v>85</v>
      </c>
      <c r="C72" s="233" t="e">
        <f>('P7 - Střednědobý výhled'!G74/'P7 - Střednědobý výhled'!F74)</f>
        <v>#DIV/0!</v>
      </c>
      <c r="D72" s="217"/>
      <c r="E72" s="233" t="e">
        <f>'P7 - Střednědobý výhled'!H74/'P7 - Střednědobý výhled'!G74</f>
        <v>#DIV/0!</v>
      </c>
      <c r="F72" s="217"/>
    </row>
    <row r="73" spans="1:6" ht="22.5">
      <c r="A73" s="7">
        <v>646</v>
      </c>
      <c r="B73" s="171" t="s">
        <v>126</v>
      </c>
      <c r="C73" s="233" t="e">
        <f>('P7 - Střednědobý výhled'!G75/'P7 - Střednědobý výhled'!F75)</f>
        <v>#DIV/0!</v>
      </c>
      <c r="D73" s="217"/>
      <c r="E73" s="233" t="e">
        <f>'P7 - Střednědobý výhled'!H75/'P7 - Střednědobý výhled'!G75</f>
        <v>#DIV/0!</v>
      </c>
      <c r="F73" s="217"/>
    </row>
    <row r="74" spans="1:6" ht="12.75">
      <c r="A74" s="7">
        <v>647</v>
      </c>
      <c r="B74" s="171" t="s">
        <v>86</v>
      </c>
      <c r="C74" s="233" t="e">
        <f>('P7 - Střednědobý výhled'!G76/'P7 - Střednědobý výhled'!F76)</f>
        <v>#DIV/0!</v>
      </c>
      <c r="D74" s="217"/>
      <c r="E74" s="233" t="e">
        <f>'P7 - Střednědobý výhled'!H76/'P7 - Střednědobý výhled'!G76</f>
        <v>#DIV/0!</v>
      </c>
      <c r="F74" s="217"/>
    </row>
    <row r="75" spans="1:6" ht="12.75">
      <c r="A75" s="7">
        <v>648</v>
      </c>
      <c r="B75" s="171" t="s">
        <v>97</v>
      </c>
      <c r="C75" s="233">
        <f>('P7 - Střednědobý výhled'!G77/'P7 - Střednědobý výhled'!F77)</f>
        <v>0</v>
      </c>
      <c r="D75" s="217"/>
      <c r="E75" s="233" t="e">
        <f>'P7 - Střednědobý výhled'!H77/'P7 - Střednědobý výhled'!G77</f>
        <v>#DIV/0!</v>
      </c>
      <c r="F75" s="217"/>
    </row>
    <row r="76" spans="1:6" ht="12.75">
      <c r="A76" s="7">
        <v>649</v>
      </c>
      <c r="B76" s="171" t="s">
        <v>98</v>
      </c>
      <c r="C76" s="233" t="e">
        <f>('P7 - Střednědobý výhled'!G78/'P7 - Střednědobý výhled'!F78)</f>
        <v>#DIV/0!</v>
      </c>
      <c r="D76" s="217"/>
      <c r="E76" s="233" t="e">
        <f>'P7 - Střednědobý výhled'!H78/'P7 - Střednědobý výhled'!G78</f>
        <v>#DIV/0!</v>
      </c>
      <c r="F76" s="217"/>
    </row>
    <row r="77" spans="1:6" ht="12.75">
      <c r="A77" s="205">
        <v>66</v>
      </c>
      <c r="B77" s="36" t="s">
        <v>87</v>
      </c>
      <c r="C77" s="233" t="e">
        <f>('P7 - Střednědobý výhled'!G79/'P7 - Střednědobý výhled'!F79)</f>
        <v>#DIV/0!</v>
      </c>
      <c r="D77" s="217"/>
      <c r="E77" s="233" t="e">
        <f>'P7 - Střednědobý výhled'!H79/'P7 - Střednědobý výhled'!G79</f>
        <v>#DIV/0!</v>
      </c>
      <c r="F77" s="217"/>
    </row>
    <row r="78" spans="1:6" ht="12.75">
      <c r="A78" s="7">
        <v>662</v>
      </c>
      <c r="B78" s="171" t="s">
        <v>20</v>
      </c>
      <c r="C78" s="233" t="e">
        <f>('P7 - Střednědobý výhled'!G80/'P7 - Střednědobý výhled'!F80)</f>
        <v>#DIV/0!</v>
      </c>
      <c r="D78" s="217"/>
      <c r="E78" s="233" t="e">
        <f>'P7 - Střednědobý výhled'!H80/'P7 - Střednědobý výhled'!G80</f>
        <v>#DIV/0!</v>
      </c>
      <c r="F78" s="217"/>
    </row>
    <row r="79" spans="1:6" ht="12.75">
      <c r="A79" s="7">
        <v>663</v>
      </c>
      <c r="B79" s="171" t="s">
        <v>88</v>
      </c>
      <c r="C79" s="233" t="e">
        <f>('P7 - Střednědobý výhled'!G81/'P7 - Střednědobý výhled'!F81)</f>
        <v>#DIV/0!</v>
      </c>
      <c r="D79" s="217"/>
      <c r="E79" s="233" t="e">
        <f>'P7 - Střednědobý výhled'!H81/'P7 - Střednědobý výhled'!G81</f>
        <v>#DIV/0!</v>
      </c>
      <c r="F79" s="217"/>
    </row>
    <row r="80" spans="1:6" ht="12.75">
      <c r="A80" s="7">
        <v>664</v>
      </c>
      <c r="B80" s="171" t="s">
        <v>89</v>
      </c>
      <c r="C80" s="233" t="e">
        <f>('P7 - Střednědobý výhled'!G82/'P7 - Střednědobý výhled'!F82)</f>
        <v>#DIV/0!</v>
      </c>
      <c r="D80" s="217"/>
      <c r="E80" s="233" t="e">
        <f>'P7 - Střednědobý výhled'!H82/'P7 - Střednědobý výhled'!G82</f>
        <v>#DIV/0!</v>
      </c>
      <c r="F80" s="217"/>
    </row>
    <row r="81" spans="1:6" ht="22.5">
      <c r="A81" s="7">
        <v>665</v>
      </c>
      <c r="B81" s="171" t="s">
        <v>228</v>
      </c>
      <c r="C81" s="233" t="e">
        <f>('P7 - Střednědobý výhled'!G83/'P7 - Střednědobý výhled'!F83)</f>
        <v>#DIV/0!</v>
      </c>
      <c r="D81" s="217"/>
      <c r="E81" s="233" t="e">
        <f>'P7 - Střednědobý výhled'!H83/'P7 - Střednědobý výhled'!G83</f>
        <v>#DIV/0!</v>
      </c>
      <c r="F81" s="217"/>
    </row>
    <row r="82" spans="1:6" ht="12.75">
      <c r="A82" s="7">
        <v>669</v>
      </c>
      <c r="B82" s="171" t="s">
        <v>90</v>
      </c>
      <c r="C82" s="233" t="e">
        <f>('P7 - Střednědobý výhled'!G84/'P7 - Střednědobý výhled'!F84)</f>
        <v>#DIV/0!</v>
      </c>
      <c r="D82" s="217"/>
      <c r="E82" s="233" t="e">
        <f>'P7 - Střednědobý výhled'!H84/'P7 - Střednědobý výhled'!G84</f>
        <v>#DIV/0!</v>
      </c>
      <c r="F82" s="217"/>
    </row>
    <row r="83" spans="1:6" ht="12.75">
      <c r="A83" s="20">
        <v>67</v>
      </c>
      <c r="B83" s="36" t="s">
        <v>229</v>
      </c>
      <c r="C83" s="233">
        <f>('P7 - Střednědobý výhled'!G85/'P7 - Střednědobý výhled'!F85)</f>
        <v>1.0398829824558506</v>
      </c>
      <c r="D83" s="217"/>
      <c r="E83" s="233">
        <f>'P7 - Střednědobý výhled'!H85/'P7 - Střednědobý výhled'!G85</f>
        <v>1.0398905230527544</v>
      </c>
      <c r="F83" s="217"/>
    </row>
    <row r="84" spans="1:6" ht="22.5">
      <c r="A84" s="7">
        <v>672</v>
      </c>
      <c r="B84" s="171" t="s">
        <v>238</v>
      </c>
      <c r="C84" s="233">
        <f>('P7 - Střednědobý výhled'!G86/'P7 - Střednědobý výhled'!F86)</f>
        <v>1.0398829824558506</v>
      </c>
      <c r="D84" s="217"/>
      <c r="E84" s="233">
        <f>'P7 - Střednědobý výhled'!H86/'P7 - Střednědobý výhled'!G86</f>
        <v>1.0398905230527544</v>
      </c>
      <c r="F84" s="217"/>
    </row>
  </sheetData>
  <sheetProtection/>
  <mergeCells count="2">
    <mergeCell ref="A60:B60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H33" sqref="H33"/>
    </sheetView>
  </sheetViews>
  <sheetFormatPr defaultColWidth="9.25390625" defaultRowHeight="12.75"/>
  <cols>
    <col min="1" max="1" width="3.375" style="138" customWidth="1"/>
    <col min="2" max="2" width="51.625" style="138" customWidth="1"/>
    <col min="3" max="3" width="4.00390625" style="138" customWidth="1"/>
    <col min="4" max="4" width="17.25390625" style="138" customWidth="1"/>
    <col min="5" max="5" width="7.00390625" style="138" customWidth="1"/>
    <col min="6" max="6" width="5.625" style="138" customWidth="1"/>
    <col min="7" max="7" width="0.2421875" style="138" customWidth="1"/>
    <col min="8" max="8" width="11.00390625" style="138" customWidth="1"/>
    <col min="9" max="16384" width="9.25390625" style="138" customWidth="1"/>
  </cols>
  <sheetData>
    <row r="1" spans="1:5" ht="12.75">
      <c r="A1" s="49" t="s">
        <v>0</v>
      </c>
      <c r="B1" s="99"/>
      <c r="C1" s="48"/>
      <c r="D1" s="50" t="s">
        <v>47</v>
      </c>
      <c r="E1" s="50"/>
    </row>
    <row r="2" spans="1:5" ht="12.75">
      <c r="A2" s="49" t="s">
        <v>131</v>
      </c>
      <c r="B2" s="49"/>
      <c r="C2" s="48"/>
      <c r="D2" s="50" t="s">
        <v>140</v>
      </c>
      <c r="E2" s="264">
        <f>'P1 - Přehled'!H2</f>
        <v>1406</v>
      </c>
    </row>
    <row r="3" spans="1:5" ht="12.75">
      <c r="A3" s="48"/>
      <c r="B3" s="48"/>
      <c r="C3" s="48"/>
      <c r="D3" s="48"/>
      <c r="E3" s="48"/>
    </row>
    <row r="4" spans="1:5" ht="12.75">
      <c r="A4" s="305" t="s">
        <v>315</v>
      </c>
      <c r="B4" s="305"/>
      <c r="C4" s="305"/>
      <c r="D4" s="305"/>
      <c r="E4" s="305"/>
    </row>
    <row r="5" spans="1:5" ht="12.75">
      <c r="A5" s="316"/>
      <c r="B5" s="317"/>
      <c r="C5" s="317"/>
      <c r="D5" s="317"/>
      <c r="E5" s="317"/>
    </row>
    <row r="6" spans="1:8" ht="12.75">
      <c r="A6" s="304"/>
      <c r="B6" s="315"/>
      <c r="C6" s="315"/>
      <c r="D6" s="315"/>
      <c r="E6" s="315"/>
      <c r="F6" s="315"/>
      <c r="G6" s="315"/>
      <c r="H6" s="315"/>
    </row>
    <row r="7" spans="1:8" ht="37.5" customHeight="1">
      <c r="A7" s="306" t="str">
        <f>'P1 - Přehled'!A6:H6</f>
        <v>Gymnázium, Frýdlant, Mládeže 884, příspěvková organizace</v>
      </c>
      <c r="B7" s="318"/>
      <c r="C7" s="318"/>
      <c r="D7" s="318"/>
      <c r="E7" s="318"/>
      <c r="F7" s="263"/>
      <c r="G7" s="262"/>
      <c r="H7" s="263"/>
    </row>
    <row r="8" spans="1:8" ht="12.75">
      <c r="A8" s="304"/>
      <c r="B8" s="315"/>
      <c r="C8" s="315"/>
      <c r="D8" s="315"/>
      <c r="E8" s="315"/>
      <c r="F8" s="315"/>
      <c r="G8" s="315"/>
      <c r="H8" s="315"/>
    </row>
    <row r="9" spans="1:5" ht="13.5" thickBot="1">
      <c r="A9" s="320" t="s">
        <v>309</v>
      </c>
      <c r="B9" s="320"/>
      <c r="C9" s="320"/>
      <c r="D9" s="50" t="s">
        <v>128</v>
      </c>
      <c r="E9" s="48"/>
    </row>
    <row r="10" spans="1:5" ht="13.5" thickBot="1">
      <c r="A10" s="344" t="s">
        <v>310</v>
      </c>
      <c r="B10" s="345"/>
      <c r="C10" s="285"/>
      <c r="D10" s="286">
        <f>SUM(D11:D15)</f>
        <v>1302249</v>
      </c>
      <c r="E10" s="48"/>
    </row>
    <row r="11" spans="1:5" ht="12.75">
      <c r="A11" s="281" t="s">
        <v>259</v>
      </c>
      <c r="B11" s="106" t="s">
        <v>326</v>
      </c>
      <c r="C11" s="105"/>
      <c r="D11" s="192">
        <v>684868</v>
      </c>
      <c r="E11" s="48"/>
    </row>
    <row r="12" spans="1:5" ht="12.75">
      <c r="A12" s="103" t="s">
        <v>149</v>
      </c>
      <c r="B12" s="104" t="s">
        <v>327</v>
      </c>
      <c r="C12" s="105"/>
      <c r="D12" s="42">
        <v>617381</v>
      </c>
      <c r="E12" s="48"/>
    </row>
    <row r="13" spans="1:5" ht="12.75">
      <c r="A13" s="103" t="s">
        <v>150</v>
      </c>
      <c r="B13" s="106"/>
      <c r="C13" s="105"/>
      <c r="D13" s="42"/>
      <c r="E13" s="48"/>
    </row>
    <row r="14" spans="1:4" ht="12.75">
      <c r="A14" s="103" t="s">
        <v>151</v>
      </c>
      <c r="B14" s="104"/>
      <c r="C14" s="105"/>
      <c r="D14" s="42"/>
    </row>
    <row r="15" spans="1:5" ht="13.5" thickBot="1">
      <c r="A15" s="282" t="s">
        <v>152</v>
      </c>
      <c r="B15" s="283"/>
      <c r="C15" s="108"/>
      <c r="D15" s="284"/>
      <c r="E15" s="48"/>
    </row>
    <row r="16" spans="1:5" ht="13.5" thickBot="1">
      <c r="A16" s="344" t="s">
        <v>311</v>
      </c>
      <c r="B16" s="345"/>
      <c r="C16" s="285"/>
      <c r="D16" s="288">
        <f>SUM(D17:D19)</f>
        <v>0</v>
      </c>
      <c r="E16" s="48"/>
    </row>
    <row r="17" spans="1:5" ht="12.75">
      <c r="A17" s="281" t="s">
        <v>259</v>
      </c>
      <c r="B17" s="106"/>
      <c r="C17" s="105"/>
      <c r="D17" s="287"/>
      <c r="E17" s="48"/>
    </row>
    <row r="18" spans="1:5" ht="12.75">
      <c r="A18" s="103" t="s">
        <v>149</v>
      </c>
      <c r="B18" s="106"/>
      <c r="C18" s="105"/>
      <c r="D18" s="42"/>
      <c r="E18" s="48"/>
    </row>
    <row r="19" spans="1:5" ht="13.5" thickBot="1">
      <c r="A19" s="282" t="s">
        <v>150</v>
      </c>
      <c r="B19" s="108"/>
      <c r="C19" s="108"/>
      <c r="D19" s="284"/>
      <c r="E19" s="48"/>
    </row>
    <row r="20" spans="1:5" ht="25.5" customHeight="1" thickBot="1">
      <c r="A20" s="346" t="s">
        <v>312</v>
      </c>
      <c r="B20" s="347"/>
      <c r="C20" s="285"/>
      <c r="D20" s="288">
        <f>SUM(D21:D23)</f>
        <v>35466</v>
      </c>
      <c r="E20" s="48"/>
    </row>
    <row r="21" spans="1:5" ht="12.75">
      <c r="A21" s="103" t="s">
        <v>259</v>
      </c>
      <c r="B21" s="104" t="s">
        <v>328</v>
      </c>
      <c r="C21" s="105"/>
      <c r="D21" s="240">
        <v>35466</v>
      </c>
      <c r="E21" s="48"/>
    </row>
    <row r="22" spans="1:5" ht="12.75">
      <c r="A22" s="103" t="s">
        <v>149</v>
      </c>
      <c r="B22" s="104"/>
      <c r="C22" s="105"/>
      <c r="D22" s="240"/>
      <c r="E22" s="48"/>
    </row>
    <row r="23" spans="1:5" ht="13.5" thickBot="1">
      <c r="A23" s="282" t="s">
        <v>150</v>
      </c>
      <c r="B23" s="283"/>
      <c r="C23" s="108"/>
      <c r="D23" s="132"/>
      <c r="E23" s="48"/>
    </row>
    <row r="24" spans="1:5" ht="12.75">
      <c r="A24" s="46"/>
      <c r="B24" s="153"/>
      <c r="C24" s="153"/>
      <c r="D24" s="109"/>
      <c r="E24" s="48"/>
    </row>
    <row r="25" spans="1:5" ht="13.5" thickBot="1">
      <c r="A25" s="321" t="s">
        <v>313</v>
      </c>
      <c r="B25" s="321"/>
      <c r="C25" s="321"/>
      <c r="D25" s="110" t="s">
        <v>128</v>
      </c>
      <c r="E25" s="48"/>
    </row>
    <row r="26" spans="1:5" ht="13.5" thickBot="1">
      <c r="A26" s="344" t="s">
        <v>314</v>
      </c>
      <c r="B26" s="345"/>
      <c r="C26" s="285"/>
      <c r="D26" s="286">
        <f>SUM(D27:D31)</f>
        <v>0</v>
      </c>
      <c r="E26" s="48"/>
    </row>
    <row r="27" spans="1:5" ht="12.75">
      <c r="A27" s="281" t="s">
        <v>259</v>
      </c>
      <c r="B27" s="106"/>
      <c r="C27" s="105"/>
      <c r="D27" s="192"/>
      <c r="E27" s="48"/>
    </row>
    <row r="28" spans="1:5" ht="12.75">
      <c r="A28" s="103" t="s">
        <v>149</v>
      </c>
      <c r="B28" s="104"/>
      <c r="C28" s="105"/>
      <c r="D28" s="42"/>
      <c r="E28" s="48"/>
    </row>
    <row r="29" spans="1:5" ht="12.75">
      <c r="A29" s="103" t="s">
        <v>150</v>
      </c>
      <c r="B29" s="106"/>
      <c r="C29" s="105"/>
      <c r="D29" s="42"/>
      <c r="E29" s="48"/>
    </row>
    <row r="30" spans="1:4" ht="12.75">
      <c r="A30" s="103" t="s">
        <v>151</v>
      </c>
      <c r="B30" s="104"/>
      <c r="C30" s="105"/>
      <c r="D30" s="42"/>
    </row>
    <row r="31" spans="1:5" ht="13.5" thickBot="1">
      <c r="A31" s="282" t="s">
        <v>152</v>
      </c>
      <c r="B31" s="283"/>
      <c r="C31" s="108"/>
      <c r="D31" s="284"/>
      <c r="E31" s="48"/>
    </row>
    <row r="32" spans="1:5" ht="13.5" thickBot="1">
      <c r="A32" s="344" t="s">
        <v>311</v>
      </c>
      <c r="B32" s="345"/>
      <c r="C32" s="285"/>
      <c r="D32" s="288">
        <f>SUM(D33:D35)</f>
        <v>0</v>
      </c>
      <c r="E32" s="48"/>
    </row>
    <row r="33" spans="1:5" ht="12.75">
      <c r="A33" s="281" t="s">
        <v>259</v>
      </c>
      <c r="B33" s="106"/>
      <c r="C33" s="105"/>
      <c r="D33" s="287"/>
      <c r="E33" s="48"/>
    </row>
    <row r="34" spans="1:5" ht="12.75">
      <c r="A34" s="103" t="s">
        <v>149</v>
      </c>
      <c r="B34" s="106"/>
      <c r="C34" s="105"/>
      <c r="D34" s="42"/>
      <c r="E34" s="48"/>
    </row>
    <row r="35" spans="1:5" ht="13.5" thickBot="1">
      <c r="A35" s="282" t="s">
        <v>150</v>
      </c>
      <c r="B35" s="108"/>
      <c r="C35" s="108"/>
      <c r="D35" s="284"/>
      <c r="E35" s="48"/>
    </row>
    <row r="36" spans="1:6" ht="12.75">
      <c r="A36" s="48"/>
      <c r="B36" s="79"/>
      <c r="C36" s="79"/>
      <c r="D36" s="79"/>
      <c r="E36" s="48"/>
      <c r="F36" s="48"/>
    </row>
    <row r="37" spans="1:5" ht="12.75">
      <c r="A37" s="304" t="s">
        <v>336</v>
      </c>
      <c r="B37" s="319"/>
      <c r="C37" s="304" t="s">
        <v>46</v>
      </c>
      <c r="D37" s="319"/>
      <c r="E37" s="49"/>
    </row>
    <row r="38" spans="1:5" ht="12.75">
      <c r="A38" s="48"/>
      <c r="B38" s="48"/>
      <c r="C38" s="48"/>
      <c r="D38" s="48"/>
      <c r="E38" s="49"/>
    </row>
    <row r="39" spans="1:4" ht="12.75">
      <c r="A39" s="304" t="s">
        <v>337</v>
      </c>
      <c r="B39" s="319"/>
      <c r="C39" s="304" t="s">
        <v>46</v>
      </c>
      <c r="D39" s="319"/>
    </row>
    <row r="40" spans="1:4" ht="12.75">
      <c r="A40" s="48"/>
      <c r="B40" s="48"/>
      <c r="C40" s="48"/>
      <c r="D40" s="48"/>
    </row>
    <row r="41" spans="1:4" ht="12.75">
      <c r="A41" s="49" t="s">
        <v>323</v>
      </c>
      <c r="B41" s="49"/>
      <c r="C41" s="49"/>
      <c r="D41" s="49"/>
    </row>
    <row r="42" spans="1:4" ht="12.75">
      <c r="A42" s="80"/>
      <c r="B42" s="80"/>
      <c r="C42" s="80"/>
      <c r="D42" s="80"/>
    </row>
    <row r="43" spans="1:4" ht="12.75">
      <c r="A43" s="99"/>
      <c r="B43" s="99"/>
      <c r="C43" s="99"/>
      <c r="D43" s="99"/>
    </row>
    <row r="44" spans="1:4" ht="12.75">
      <c r="A44" s="48"/>
      <c r="B44" s="82"/>
      <c r="C44" s="48"/>
      <c r="D44" s="48"/>
    </row>
    <row r="45" spans="1:4" ht="12.75">
      <c r="A45" s="49"/>
      <c r="B45" s="49"/>
      <c r="C45" s="49"/>
      <c r="D45" s="49"/>
    </row>
    <row r="46" spans="1:4" ht="12.75">
      <c r="A46" s="49"/>
      <c r="B46" s="49"/>
      <c r="C46" s="49"/>
      <c r="D46" s="49"/>
    </row>
  </sheetData>
  <sheetProtection/>
  <mergeCells count="16">
    <mergeCell ref="A25:C25"/>
    <mergeCell ref="A10:B10"/>
    <mergeCell ref="A16:B16"/>
    <mergeCell ref="A20:B20"/>
    <mergeCell ref="A26:B26"/>
    <mergeCell ref="A32:B32"/>
    <mergeCell ref="A37:B37"/>
    <mergeCell ref="A39:B39"/>
    <mergeCell ref="C37:D37"/>
    <mergeCell ref="C39:D39"/>
    <mergeCell ref="A4:E4"/>
    <mergeCell ref="A5:E5"/>
    <mergeCell ref="A6:H6"/>
    <mergeCell ref="A7:E7"/>
    <mergeCell ref="A8:H8"/>
    <mergeCell ref="A9:C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Marie Němcová</cp:lastModifiedBy>
  <cp:lastPrinted>2020-06-11T08:01:25Z</cp:lastPrinted>
  <dcterms:created xsi:type="dcterms:W3CDTF">2003-02-27T11:28:02Z</dcterms:created>
  <dcterms:modified xsi:type="dcterms:W3CDTF">2020-09-30T12:05:54Z</dcterms:modified>
  <cp:category/>
  <cp:version/>
  <cp:contentType/>
  <cp:contentStatus/>
</cp:coreProperties>
</file>